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'Sheet1'!$A$1:$Z$184</definedName>
  </definedNames>
  <calcPr fullCalcOnLoad="1"/>
</workbook>
</file>

<file path=xl/sharedStrings.xml><?xml version="1.0" encoding="utf-8"?>
<sst xmlns="http://schemas.openxmlformats.org/spreadsheetml/2006/main" count="2804" uniqueCount="679">
  <si>
    <t>Council Regulation (EEC) No 1390/81 of 12 May 1981 extending to self-employed persons and members of their families Regulation (EEC) No 1408/71 on the application of social security schemes to employed persons and their families moving within the Community</t>
  </si>
  <si>
    <t>Council Regulation (EEC) No 3795/81 of 8 December 1981 extending Regulation (EEC) No 574/72 to self-employed persons and members of their families</t>
  </si>
  <si>
    <t>Council Regulation (EEC) No 288/82 of 5 February 1982 on common rules for imports</t>
  </si>
  <si>
    <t xml:space="preserve">Council Directive 82/489/EEC of 19 July 1982 laying down measures to facilitate the effective exercise of the right of establishment and freedom to provide services in hairdressing </t>
  </si>
  <si>
    <t>Sixth Council Directive 82/891/EEC of 17 December 1982 based on Article 54 (3) (g) of the Treaty, concerning the division of public limited liability companies</t>
  </si>
  <si>
    <t>Council Regulation (EEC) No 170/83 of 25 January 1983 establishing a Community system for the conservation and management of fishery resources</t>
  </si>
  <si>
    <t>Council Directive 83/189/EEC of 28 March 1983 laying down a procedure for the provision of information in the field of technical standards and regulations</t>
  </si>
  <si>
    <t>Seventh Council Directive 83/349/EEC of 13 June 1983 based on the Article 54 (3) (g) of the Treaty on consolidated accounts</t>
  </si>
  <si>
    <t>Eighth Council Directive 84/253/EEC of 10 April 1984 based on Article 54 (3) (g) of the Treaty on the approval of persons responsible for carrying out the statutory audits of accounting documents</t>
  </si>
  <si>
    <t>Council Directive 84/450/EEC of 10 September 1984 relating to the approximation of the laws, regulations and administrative provisions of the Member States concerning misleading advertising</t>
  </si>
  <si>
    <t>Council Regulation (EEC) No 2641/84 of 17 September 1984 on the strengthening of the common commercial policy with regard in particular to protection against illicit commercial practices</t>
  </si>
  <si>
    <t>Council Directive 85/374/EEC of 25 July 1985 on the approximation of the laws, regulations and administrative provisions of the Member States concerning liability for defective products</t>
  </si>
  <si>
    <t>Council Directive 85/384/EEC of 10 June 1985 on the mutual recognition of diplomas, certificates and other evidence of formal qualifications in architecture, including measures to facilitate the effective exercise of the right of establishment and freedom to provide services</t>
  </si>
  <si>
    <t>Council Directive 85/432/EEC of 16 September 1985 concerning the coordination of provisions laid down by Law, Regulation or Administrative Action in respect of certain activities in the field of pharmacy</t>
  </si>
  <si>
    <t>Council Regulation (EEC) No 2137/85 of 25 July 1985 on the European Economic Interest Grouping (EEIG)</t>
  </si>
  <si>
    <t>Council Directive 86/378/EEC of 24 July 1986 on the implementation of the principle of equal treatment for men and women in occupational social security schemes</t>
  </si>
  <si>
    <t>Council Directive 86/613/EEC of 11 December 1986 on the application of the principle of equal treatment between men and women engaged in an activity, including agriculture, in a self-employed capacity, and on the protection of self-employed women during pregnancy and motherhood</t>
  </si>
  <si>
    <t>Council Regulation (EEC) No 4056/86 of 22 December 1986 laying down detailed rules for the application of Articles 85 and 86 of the Treaty to maritime transport</t>
  </si>
  <si>
    <t>Council Regulation (EEC) No 2658/87 of 23 July 1987 on the tariff and statistical nomenclature and on the Common Customs Tariff</t>
  </si>
  <si>
    <t>Council Regulation (EEC) No 3975/87 of 14 December 1987 laying down the procedure for the application of the rules on competition to undertakings in the air transport sector</t>
  </si>
  <si>
    <t>Council Regulation (EEC) No 3976/87 of 14 December 1987 on the application of Article 85 (3) of the Treaty to certain categories of agreements and concerted practices in the air transport sector</t>
  </si>
  <si>
    <t>Council Directive 88/361/EEC of 24 June 1988 for the implementation of Article 67 of the Treaty</t>
  </si>
  <si>
    <t>Council Directive 88/378/EEC of 3 May 1988 on the approximation of the laws of the Member States concerning the safety of toys</t>
  </si>
  <si>
    <t>Council Directive 89/48/EEC of 21 December 1988 on a general system for the recognition of higher-education diplomas awarded on completion of professional education and training of at least three years' duration</t>
  </si>
  <si>
    <t>First Council Directive 89/104/EEC of 21 December 1988 to approximate the laws of the Member States relating to trade marks</t>
  </si>
  <si>
    <t xml:space="preserve">Council Directive 89/299/EEC of 17 April 1989 on the own funds of credit institutions </t>
  </si>
  <si>
    <t>Council Directive 89/391/EEC of 12 June 1989 on the introduction of measures to encourage improvements in the safety and health of workers at work</t>
  </si>
  <si>
    <t>Council Directive 89/440/EEC of 18 July 1989 amending Directive 71/305/EEC concerning coordination of procedures for the award of public works contracts</t>
  </si>
  <si>
    <t>Second Council Directive 89/646/EEC of 15 December 1989 on the coordination of laws, regulations and administrative provisions relating to the taking up and pursuit of the business of credit institutions and amending Directive 77/780/EEC</t>
  </si>
  <si>
    <t xml:space="preserve">Council Directive 89/665/EEC of 21 December 1989 on the coordination of the laws, regulations and administrative provisions relating to the application of review procedures to the award of public supply and public works contracts </t>
  </si>
  <si>
    <t>Council Regulation (EEC) No 4064/89 of 21 December 1989 on the control of concentrations between undertakings</t>
  </si>
  <si>
    <t>Council Directive 90/364/EEC of 28 June 1990 on the right of residence</t>
  </si>
  <si>
    <t>Council Directive 90/365/EEC of 28 June 1990 on the right of residence for employees and self-employed persons who have ceased their occupational activity</t>
  </si>
  <si>
    <t>Council Directive 91/250/EEC of 14 May 1991 on the legal protection of computer programs</t>
  </si>
  <si>
    <t>Council Directive 92/51/EEC of 18 June 1992 on a second general system for the recognition of professional education and training to supplement Directive 89/48/EEC</t>
  </si>
  <si>
    <t>Council Directive 92/85/EEC of 19 October 1992 on the introduction of measures to encourage improvements in the safety and health at work of pregnant workers and workers who have recently given birth or are breastfeeding (tenth individual Directive within the meaning of Article 16 (1) of Directive 89/391/EEC)</t>
  </si>
  <si>
    <t xml:space="preserve">Council Regulation (EEC) No 218/92 of 27 January 1992 on administrative cooperation in the field of indirect taxation (VAT) </t>
  </si>
  <si>
    <t>Council Directive 93/96/EEC of 29 October 1993 on the right of residence for students</t>
  </si>
  <si>
    <t xml:space="preserve">Council Directive 93/104/EC of 23 November 1993 concerning certain aspects of the organization of working time </t>
  </si>
  <si>
    <t>Commissioner: Integration</t>
  </si>
  <si>
    <t>Portfolio</t>
  </si>
  <si>
    <t>Commissioner</t>
  </si>
  <si>
    <t>G. Petrilli</t>
  </si>
  <si>
    <t>L. Schaus</t>
  </si>
  <si>
    <t>R. Marjolin</t>
  </si>
  <si>
    <t>L. Levi Sandri</t>
  </si>
  <si>
    <t>H. Von der Groeben</t>
  </si>
  <si>
    <t>S.L. Mansholt</t>
  </si>
  <si>
    <t>G. Caron</t>
  </si>
  <si>
    <t>J.F. Deniau</t>
  </si>
  <si>
    <t>E. Sassen</t>
  </si>
  <si>
    <t>V. Bodson</t>
  </si>
  <si>
    <t>A. Coppe'</t>
  </si>
  <si>
    <t>W. Haferkamp</t>
  </si>
  <si>
    <t>A. Borschette</t>
  </si>
  <si>
    <t>R. Barre</t>
  </si>
  <si>
    <t>C. Scarascia Mugnozza</t>
  </si>
  <si>
    <t>F.O. Gundelach</t>
  </si>
  <si>
    <t>H. Simonet</t>
  </si>
  <si>
    <t>P. Hillery</t>
  </si>
  <si>
    <t>P.J. Lardinois</t>
  </si>
  <si>
    <t>G. Thomson</t>
  </si>
  <si>
    <t>H. Vredeling</t>
  </si>
  <si>
    <t>E. Davignon</t>
  </si>
  <si>
    <t>R. Burke</t>
  </si>
  <si>
    <t>C. Tugendhat</t>
  </si>
  <si>
    <t>F.X. Ortoli</t>
  </si>
  <si>
    <t>L. Natali</t>
  </si>
  <si>
    <t>I. Richard</t>
  </si>
  <si>
    <t>K.-H. Narjes</t>
  </si>
  <si>
    <t>G. Contogeorgis</t>
  </si>
  <si>
    <t>S.Clinton Davis</t>
  </si>
  <si>
    <t>F.A. Cockfield</t>
  </si>
  <si>
    <t>M. Marin</t>
  </si>
  <si>
    <t>P. Sutherland</t>
  </si>
  <si>
    <t>P.M. Schmidhuber</t>
  </si>
  <si>
    <t>G. Varfis</t>
  </si>
  <si>
    <t>L. Brittan</t>
  </si>
  <si>
    <t>V. Papandreou</t>
  </si>
  <si>
    <t>M. Bangemann</t>
  </si>
  <si>
    <t>C. Scrivener</t>
  </si>
  <si>
    <t>P. Flynn</t>
  </si>
  <si>
    <t>Social Affairs (incl. social security, social fund, freedom of workers' movement)</t>
  </si>
  <si>
    <t>Transport</t>
  </si>
  <si>
    <t>Economic and Financial Affairs (incl. monetary matters, economic structures)</t>
  </si>
  <si>
    <t>Social Affairs (incl. social security, social fund), Statistical Office</t>
  </si>
  <si>
    <t>Competition (incl. approximation of laws, fiscal problems)</t>
  </si>
  <si>
    <t>Agriculture</t>
  </si>
  <si>
    <t>Internal Market (incl. movement of goods, customs, right of establishment, industry, commerce and crafts)</t>
  </si>
  <si>
    <t>Internal Market</t>
  </si>
  <si>
    <t>Internal Market, Commercial and Fiscal Matters, Regional Policy</t>
  </si>
  <si>
    <t>Social Affairs, Personnel and Administration</t>
  </si>
  <si>
    <t>External Trade, Financial Control</t>
  </si>
  <si>
    <t>Competition</t>
  </si>
  <si>
    <t>Council Left-Right U Pivot</t>
  </si>
  <si>
    <t>Conflict (Integration, Left-Right, St. Policy) (QMV and U): Conflict between the Council pivotal member under QMV or U (depending on the decision rule) and the Commission</t>
  </si>
  <si>
    <t>Dec. Rule: Decision rule in the Council, U(0) = Unanimity,  QM(1) = Qualified Majority</t>
  </si>
  <si>
    <t>Social Affairs, Transport, Credit and Investment, Personnel and Admnistration, Budgets, Financial Control</t>
  </si>
  <si>
    <t>Internal Market, Approximation of Laws, Energy, Supply Energy, Safeguards and Controls</t>
  </si>
  <si>
    <t>Competition, Regional Policy, Information, Dissemination of Information</t>
  </si>
  <si>
    <t>Economic and Financial Affairs, Statistical Office</t>
  </si>
  <si>
    <t>Internal Market, Customs Union</t>
  </si>
  <si>
    <r>
      <t>Energy, Euratom Safeguards and Controls, Euratom Supply Agency [</t>
    </r>
    <r>
      <rPr>
        <u val="single"/>
        <sz val="10"/>
        <rFont val="Arial"/>
        <family val="2"/>
      </rPr>
      <t>Financial Institutions</t>
    </r>
    <r>
      <rPr>
        <sz val="10"/>
        <rFont val="Arial"/>
        <family val="2"/>
      </rPr>
      <t>, Taxation up to 13/7/76]  [Industrial and Technological Affairs - Steel -from 21/7/76]</t>
    </r>
  </si>
  <si>
    <t>Environmental Policy, Consumer Protection, Transport, Information, Activities of the EP</t>
  </si>
  <si>
    <t>Competition, Personnel and Administration, Official Publications Office</t>
  </si>
  <si>
    <t>Social Affairs</t>
  </si>
  <si>
    <t>Regional Policy</t>
  </si>
  <si>
    <t>Employment, Social Affairs, Tripartite Conference</t>
  </si>
  <si>
    <t>Internal Market and Industrial Affairs, Customs Union</t>
  </si>
  <si>
    <t>Agriculture and Fisheries</t>
  </si>
  <si>
    <t>Taxation, Consumer Protection, Transport [Relation with EP up to 1979]</t>
  </si>
  <si>
    <t>Financial Institutions, Budgets, Financial Control, Personnel and Administration</t>
  </si>
  <si>
    <t>Economic and Financial Affairs, Credit and Investment, Statistical Office, Relations with EIB</t>
  </si>
  <si>
    <t>Enlargement, Environment, Nuclear Safeguards, Contacts with Member States, Direct EP Elections</t>
  </si>
  <si>
    <t>Employment and Social Affairs, Tripartite Conference, Education and Vocational Training</t>
  </si>
  <si>
    <t>External Relations, Nuclear Matters</t>
  </si>
  <si>
    <t>Internal Market and Industrial Innovation, Customs Union, Environment and Consumer Protection, Nuclear Safety</t>
  </si>
  <si>
    <t>Transport, Fisheries, Tourism</t>
  </si>
  <si>
    <t>Environment, Nuclear Safety, Transport [Consumer Protection, Forestry up to 1/1/86]</t>
  </si>
  <si>
    <t>Internal Market, Customs Union, Taxation, Financial Institutions</t>
  </si>
  <si>
    <t>Social Affairs and Employment, Education and Traininig</t>
  </si>
  <si>
    <t>Competition [Social Affairs, Education and Training up to 1/1/86] [Relations with EP from 1/1/86]</t>
  </si>
  <si>
    <t>Economic Affairs, Statistical Office, Regional Policy</t>
  </si>
  <si>
    <t>[Regional Policy, Relations with EP up to 1/1/86] [Consumer Protection, Structural Funds from 1/1/86]</t>
  </si>
  <si>
    <t>Competition, Financial Institutions</t>
  </si>
  <si>
    <t>Employment, Industrial Relations and Social Affairs, Human Resources, Education and Training, Relations with ESC</t>
  </si>
  <si>
    <t>Internal Market and Industrial Affairs, Relations with EP</t>
  </si>
  <si>
    <t>Taxation and Customs Union, Overall Tax Burden (taxes and social security contributions)</t>
  </si>
  <si>
    <t>Social Affairs and Employment, Relation with ECS, Immigration, JHA</t>
  </si>
  <si>
    <t>Number</t>
  </si>
  <si>
    <t>358R003</t>
  </si>
  <si>
    <t>358R004</t>
  </si>
  <si>
    <t>360R0011</t>
  </si>
  <si>
    <t>360L0921</t>
  </si>
  <si>
    <t>361R0015</t>
  </si>
  <si>
    <t>362R0017</t>
  </si>
  <si>
    <t>362R0019</t>
  </si>
  <si>
    <t>362R0025</t>
  </si>
  <si>
    <t>362R0026</t>
  </si>
  <si>
    <t>362R0141</t>
  </si>
  <si>
    <t>363L0021</t>
  </si>
  <si>
    <t>363L0340</t>
  </si>
  <si>
    <t>363L0474</t>
  </si>
  <si>
    <t>364R0017</t>
  </si>
  <si>
    <t>364R0038</t>
  </si>
  <si>
    <t>364L0220</t>
  </si>
  <si>
    <t>364L0221</t>
  </si>
  <si>
    <t>364L0222</t>
  </si>
  <si>
    <t>364L0223</t>
  </si>
  <si>
    <t>364L0225</t>
  </si>
  <si>
    <t>364L0427</t>
  </si>
  <si>
    <t>364L0432</t>
  </si>
  <si>
    <t>365R0019</t>
  </si>
  <si>
    <t>366R0136</t>
  </si>
  <si>
    <t>367R0120</t>
  </si>
  <si>
    <t>367L0227</t>
  </si>
  <si>
    <t>367L0228</t>
  </si>
  <si>
    <t>368L0151</t>
  </si>
  <si>
    <t>368R0234</t>
  </si>
  <si>
    <t>368L0297</t>
  </si>
  <si>
    <t>368L0360</t>
  </si>
  <si>
    <t>368R0459</t>
  </si>
  <si>
    <t>368R0802</t>
  </si>
  <si>
    <t>368R0803</t>
  </si>
  <si>
    <t>368R0804</t>
  </si>
  <si>
    <t>368R0805</t>
  </si>
  <si>
    <t>368R0827</t>
  </si>
  <si>
    <t>368R0950</t>
  </si>
  <si>
    <t>368R1017</t>
  </si>
  <si>
    <t>368R1174</t>
  </si>
  <si>
    <t>368R1612</t>
  </si>
  <si>
    <t>369L0169</t>
  </si>
  <si>
    <t>369L0335</t>
  </si>
  <si>
    <t>369R0543</t>
  </si>
  <si>
    <t>369R1191</t>
  </si>
  <si>
    <t>369R2603</t>
  </si>
  <si>
    <t>370L0156</t>
  </si>
  <si>
    <t>370R0727</t>
  </si>
  <si>
    <t>370R0729</t>
  </si>
  <si>
    <t>370R1107</t>
  </si>
  <si>
    <t>370R1308</t>
  </si>
  <si>
    <t>370R1463</t>
  </si>
  <si>
    <t>370R2141</t>
  </si>
  <si>
    <t>370R2142</t>
  </si>
  <si>
    <t>371L0304</t>
  </si>
  <si>
    <t>371L0305</t>
  </si>
  <si>
    <t>371R0974</t>
  </si>
  <si>
    <t>371R1408</t>
  </si>
  <si>
    <t>371R1696</t>
  </si>
  <si>
    <t>371R2821</t>
  </si>
  <si>
    <t>372L0156</t>
  </si>
  <si>
    <t>372L0159</t>
  </si>
  <si>
    <t>372L0160</t>
  </si>
  <si>
    <t>372L0161</t>
  </si>
  <si>
    <t>372L0166</t>
  </si>
  <si>
    <t>372R0574</t>
  </si>
  <si>
    <t>372R1035</t>
  </si>
  <si>
    <t>373L0148</t>
  </si>
  <si>
    <t>373L0183</t>
  </si>
  <si>
    <t>373L0239</t>
  </si>
  <si>
    <t>374L0561</t>
  </si>
  <si>
    <t>374R2988</t>
  </si>
  <si>
    <t>375L0034</t>
  </si>
  <si>
    <t>375L0117</t>
  </si>
  <si>
    <t>375L0129</t>
  </si>
  <si>
    <t>375L0268</t>
  </si>
  <si>
    <t>375L0362</t>
  </si>
  <si>
    <t>375L0363</t>
  </si>
  <si>
    <t>375L0442</t>
  </si>
  <si>
    <t>375R0724</t>
  </si>
  <si>
    <t>375R2727</t>
  </si>
  <si>
    <t>375R2759</t>
  </si>
  <si>
    <t>375R2771</t>
  </si>
  <si>
    <t>375R2777</t>
  </si>
  <si>
    <t>376R0100</t>
  </si>
  <si>
    <t>376R0101</t>
  </si>
  <si>
    <t>376L0160</t>
  </si>
  <si>
    <t>376L0207</t>
  </si>
  <si>
    <t>376R1418</t>
  </si>
  <si>
    <t>377L0062</t>
  </si>
  <si>
    <t>377L0091</t>
  </si>
  <si>
    <t>377L0187</t>
  </si>
  <si>
    <t>377L0249</t>
  </si>
  <si>
    <t>377R0355</t>
  </si>
  <si>
    <t>377L0388</t>
  </si>
  <si>
    <t>377L0452</t>
  </si>
  <si>
    <t>377L0453</t>
  </si>
  <si>
    <t>377L0486</t>
  </si>
  <si>
    <t>377L0780</t>
  </si>
  <si>
    <t>377L0796</t>
  </si>
  <si>
    <t>377L0799</t>
  </si>
  <si>
    <t>378L0473</t>
  </si>
  <si>
    <t>378L0660</t>
  </si>
  <si>
    <t>378L0686</t>
  </si>
  <si>
    <t>378L0687</t>
  </si>
  <si>
    <t>378L0855</t>
  </si>
  <si>
    <t>378L1026</t>
  </si>
  <si>
    <t>378L1027</t>
  </si>
  <si>
    <t>378R3180</t>
  </si>
  <si>
    <t>378R3181</t>
  </si>
  <si>
    <t>379L0007</t>
  </si>
  <si>
    <t>379L0267</t>
  </si>
  <si>
    <t>379L0279</t>
  </si>
  <si>
    <t>380L0154</t>
  </si>
  <si>
    <t>380L0155</t>
  </si>
  <si>
    <t>380L0390</t>
  </si>
  <si>
    <t>380L0778</t>
  </si>
  <si>
    <t>380L0987</t>
  </si>
  <si>
    <t>380R1224</t>
  </si>
  <si>
    <t>381R1390</t>
  </si>
  <si>
    <t>381R3795</t>
  </si>
  <si>
    <t>382R0288</t>
  </si>
  <si>
    <t>382L0489</t>
  </si>
  <si>
    <t>382L0891</t>
  </si>
  <si>
    <t>383R0170</t>
  </si>
  <si>
    <t>383L0189</t>
  </si>
  <si>
    <t>383L0349</t>
  </si>
  <si>
    <t>384L0253</t>
  </si>
  <si>
    <t>384L0450</t>
  </si>
  <si>
    <t>384R2641</t>
  </si>
  <si>
    <t>385L0374</t>
  </si>
  <si>
    <t>385L0384</t>
  </si>
  <si>
    <t>385L0432</t>
  </si>
  <si>
    <t>385R2137</t>
  </si>
  <si>
    <t>386L0378</t>
  </si>
  <si>
    <t>386L0613</t>
  </si>
  <si>
    <t>386R4056</t>
  </si>
  <si>
    <t>387R2658</t>
  </si>
  <si>
    <t>387R3975</t>
  </si>
  <si>
    <t>387R3976</t>
  </si>
  <si>
    <t>388L0361</t>
  </si>
  <si>
    <t>388L0378</t>
  </si>
  <si>
    <t>389L0048</t>
  </si>
  <si>
    <t>389L0104</t>
  </si>
  <si>
    <t>389L0299</t>
  </si>
  <si>
    <t>389L0391</t>
  </si>
  <si>
    <t>389L0440</t>
  </si>
  <si>
    <t>389L0646</t>
  </si>
  <si>
    <t>389L0665</t>
  </si>
  <si>
    <t>389R4064</t>
  </si>
  <si>
    <t>390L0364</t>
  </si>
  <si>
    <t>390L0365</t>
  </si>
  <si>
    <t>391L0250</t>
  </si>
  <si>
    <t>392L0051</t>
  </si>
  <si>
    <t>392L0085</t>
  </si>
  <si>
    <t>392R0218</t>
  </si>
  <si>
    <t>393L0096</t>
  </si>
  <si>
    <t>393L0104</t>
  </si>
  <si>
    <t>Dg</t>
  </si>
  <si>
    <t>Cg</t>
  </si>
  <si>
    <t>Dc</t>
  </si>
  <si>
    <t>Cc</t>
  </si>
  <si>
    <t>d g</t>
  </si>
  <si>
    <t>d c</t>
  </si>
  <si>
    <t>QM</t>
  </si>
  <si>
    <t>M</t>
  </si>
  <si>
    <t>Issue area</t>
  </si>
  <si>
    <t>Social security of migrant workers</t>
  </si>
  <si>
    <t>U</t>
  </si>
  <si>
    <t>Transport - market conditions</t>
  </si>
  <si>
    <t>Movement of capital</t>
  </si>
  <si>
    <t>Movement of persons - vacancy clearance</t>
  </si>
  <si>
    <t>Competition - rules for undertakings</t>
  </si>
  <si>
    <t>Agriculture - organization of markets</t>
  </si>
  <si>
    <t>Agriculture - financial provisions</t>
  </si>
  <si>
    <t>Competition - exemptions and limitation periods</t>
  </si>
  <si>
    <t>Payments for services - liberalization</t>
  </si>
  <si>
    <t>Establishment and services - movement of workers</t>
  </si>
  <si>
    <t>Movement of persons - rights and derogations</t>
  </si>
  <si>
    <t>Qualifications and professions</t>
  </si>
  <si>
    <t>Consumer protection</t>
  </si>
  <si>
    <t>Taxation</t>
  </si>
  <si>
    <t>Company law - safeguards</t>
  </si>
  <si>
    <t>Commercial policy</t>
  </si>
  <si>
    <t>Transport - regulation</t>
  </si>
  <si>
    <t>Technical standards</t>
  </si>
  <si>
    <t>Fishing - structural policy</t>
  </si>
  <si>
    <t>Fishing - organization of markets</t>
  </si>
  <si>
    <t>Public contracts - procedure</t>
  </si>
  <si>
    <t>Monetary compensation amounts</t>
  </si>
  <si>
    <t>International capital flows - regulation</t>
  </si>
  <si>
    <t>Agriculture - structural policy</t>
  </si>
  <si>
    <t>Insurance</t>
  </si>
  <si>
    <t>Equal treatment for men and women</t>
  </si>
  <si>
    <t>Social policy</t>
  </si>
  <si>
    <t>Environment</t>
  </si>
  <si>
    <t>Regional policy</t>
  </si>
  <si>
    <t>Education - children of migrant workers</t>
  </si>
  <si>
    <t>Credit and banking</t>
  </si>
  <si>
    <t>Cooperation among tax authorities</t>
  </si>
  <si>
    <t>Company law - accounts</t>
  </si>
  <si>
    <t>Adoption of the ECU</t>
  </si>
  <si>
    <t>Company law - stock exchange listing</t>
  </si>
  <si>
    <t xml:space="preserve">European Economic Interest Grouping </t>
  </si>
  <si>
    <t>Qualifications and professions - general system</t>
  </si>
  <si>
    <t>Industrial and commercial property</t>
  </si>
  <si>
    <t>Safety and health at work</t>
  </si>
  <si>
    <t>Merger control</t>
  </si>
  <si>
    <t>Organization of working time</t>
  </si>
  <si>
    <t>Dec. Rule</t>
  </si>
  <si>
    <t>Det. Rules</t>
  </si>
  <si>
    <t xml:space="preserve">QM </t>
  </si>
  <si>
    <t xml:space="preserve">U </t>
  </si>
  <si>
    <t>Cit.</t>
  </si>
  <si>
    <t>Prog.</t>
  </si>
  <si>
    <t>Comm.</t>
  </si>
  <si>
    <t>Notes:</t>
  </si>
  <si>
    <t>Cit.: Number of Citations</t>
  </si>
  <si>
    <t>Number: Celex EC Legislative Reference Number: 3 = secondary legislation, yy = year, R or L = regulation or directive, xxxx = number of the act</t>
  </si>
  <si>
    <t>M: Number of Major Provisions</t>
  </si>
  <si>
    <t>Dg: Number of Major Provisions Delegating Powers to Member States</t>
  </si>
  <si>
    <t>Cg: Number of Constraints on Member States</t>
  </si>
  <si>
    <t>Dc: Number of Major Provisions Delegating Powers to the Commission</t>
  </si>
  <si>
    <t>Cc: Number of Constraints on the Commission</t>
  </si>
  <si>
    <t>d g: Executive Discretion of Member States</t>
  </si>
  <si>
    <t>d c: Executive Discretion of the Commission</t>
  </si>
  <si>
    <t>Prog.: General or Action Programme? 1 = yes, 0 = no</t>
  </si>
  <si>
    <t>Comm.: Committee Involved in Drafting? 1 = yes, 0 = no</t>
  </si>
  <si>
    <t>Issue area: Issue Area</t>
  </si>
  <si>
    <t>Det. Rules: Number of Major Provisions Requiring 'Detailed Rules' to be Adopted</t>
  </si>
  <si>
    <t>dg - dc</t>
  </si>
  <si>
    <t>Summary Worksheet</t>
  </si>
  <si>
    <t>Notes</t>
  </si>
  <si>
    <t>In this law, there is no reference to Treaty art. 235 but all previous similar laws refer to this Treaty article, note also that this is a para-medical profession and the act covers the activities under Treaty art. 57.2, not only 57.1 as referred in the recitals, which require unanimity. Note also that it includes the same committee for medical and para-medical professions.</t>
  </si>
  <si>
    <t>In this law there is no reference to Treaty art. 235 but all previous similar laws refer to this article, note also that this is a para-medical profession and the act covers the activities under Treaty art. 57.2 which require unanimity</t>
  </si>
  <si>
    <t>Simple majority. Article 49 of the Treaty, the Treaty base of this law, does not specify the decision rule. Article 148.1 asserts that the Council's conclusions, except where otherwise provided in the Treaty, are to be reached by simple majority. From the SEA onwards, acts in this area require qualified majority</t>
  </si>
  <si>
    <t>General Programme for the abolition of restrictions on freedom to provide services</t>
  </si>
  <si>
    <t>General Programmes for the abolition of restrictions on freedom of establishment and on freedom to provide services (2 programmes)</t>
  </si>
  <si>
    <t>General Programme for the abolition of restrictions on freedom of establishment</t>
  </si>
  <si>
    <t>Action Programme</t>
  </si>
  <si>
    <t xml:space="preserve">General Programme for the abolition of restrictions on freedom of establishment </t>
  </si>
  <si>
    <t>Social action programme</t>
  </si>
  <si>
    <t>Action programme on the environment</t>
  </si>
  <si>
    <t>General programme for the abolition of restrictions on freedom of establishment</t>
  </si>
  <si>
    <t>Programmes of action on the environment of 1973 and 1977</t>
  </si>
  <si>
    <t>Second programme for a consumer protection and information policy</t>
  </si>
  <si>
    <t>Action programme on the promotion of equal opportunities for women</t>
  </si>
  <si>
    <t>Programme concerning safety, hygiene and health at work</t>
  </si>
  <si>
    <t>Action programme for the implementation of the Community Charter of the fundamental social rights of workers</t>
  </si>
  <si>
    <t>Administrative commission, set up to help the drafting of legislation (art. 43f)</t>
  </si>
  <si>
    <t>Council Integration (QMV or U) Pivot</t>
  </si>
  <si>
    <t>Council Left-Right (QMV or U) Pivot</t>
  </si>
  <si>
    <t>Council Policy (QMV or U) Pivot</t>
  </si>
  <si>
    <t>Administrative commission, set up to help the drafting of legislation (art. 43f of Reg. 3/58)</t>
  </si>
  <si>
    <t>Art. 4 asks the monetary committee to report on the restrictions on capital movements that could be abolished, this is considered as a role played in drafting legislation</t>
  </si>
  <si>
    <t xml:space="preserve">Advisory committee is responsible for submitting reasoned proposals for revising the Regulation (art. 29c), six members for each M/S (two from the government, two from unions, two from employers); the Technical committee of article 36 is mainly involved in the implementation, though it also gathers information likely to be used for studies and research. This committee might also be assisted by expert advisers (art. 39) </t>
  </si>
  <si>
    <t>Advisory Committee on Restrictive Practices and Monopolies of art. 10 is only for implementation</t>
  </si>
  <si>
    <t>The recitals refer to consultation of the Monetary committee which, according to art. 4 of Dir. 60/921, reports on the restrictions on capital movements, this is considered as a role played in drafting legislation</t>
  </si>
  <si>
    <t>Left</t>
  </si>
  <si>
    <t>Right</t>
  </si>
  <si>
    <t>Commission Left-Right Median</t>
  </si>
  <si>
    <t>abs(MIN)</t>
  </si>
  <si>
    <t>MAX+abs(MIN)</t>
  </si>
  <si>
    <t>Commission Policy Median (1)</t>
  </si>
  <si>
    <t>Commissioner: Left-Right</t>
  </si>
  <si>
    <t>Commissioner: Policy (1)</t>
  </si>
  <si>
    <t>EAGGF Committee to be consulted on Commission's draft proposals (art.27.1d)</t>
  </si>
  <si>
    <t xml:space="preserve">Advisory committee is responsible for submitting reasoned proposals for revising the Regulation (art. 40c), six members for each M/S (two from the government, two from unions, two from employers); the Technical committee of article 47 is mainly involved in the implementation, though it also gathers information likely to be used for studies and research. This committee might also be assisted by expert advisers (art. 50) </t>
  </si>
  <si>
    <t>Advisory Committee on Restrictive Practices and Monopolies is only for consultation (art. 6)</t>
  </si>
  <si>
    <t>Advisory committee only for implementation ( art.12)</t>
  </si>
  <si>
    <t>Committee on origin (art. 12) only for implementation</t>
  </si>
  <si>
    <t>Customs Valuation Committee (art. 15) only for implementation</t>
  </si>
  <si>
    <t>Advisory Committee on Restrictive Practices and Monopolies in the Transport Industry of art. 16 is only for consultation and implementation</t>
  </si>
  <si>
    <t>Advisory committee (art. 11) only for implementation</t>
  </si>
  <si>
    <t xml:space="preserve">Advisory committee is responsible for submitting reasoned proposals for revising the Regulation (art. 25c), six members for each M/S (two from the government, two from unions, two from employers); the Technical committee of article 33 is mainly involved in the implementation, though it also gathers information likely to be used for studies and research. This committee might also be assisted by expert advisers (art. 35) </t>
  </si>
  <si>
    <t>Advisory committee (art. 4) only for implementation</t>
  </si>
  <si>
    <t>Committee on the Adaptation to Technical Progress (art. 12) only for implementation</t>
  </si>
  <si>
    <t>EAGGF Committee to be consulted on Commission's draft proposals (art.14.1c). Committee already established by Reg. 17/64</t>
  </si>
  <si>
    <t>Advisory committee (art. 6) is only for implementation</t>
  </si>
  <si>
    <t>Advisory committee only for implementation in this act (art.29.5). However, Council Decision 71/306 of 26/7/71 has established an Advisory Committee for Public Works Contracts with the aim of examining problems arising from the application of Council's measures (art. 2). As from art. 4.1 of Directive 89/665 this committee is involved in drafting.</t>
  </si>
  <si>
    <t>Administrative commission, set up to help the drafting of legislation (art.81g). Further, article 82.1 establishes an Advisory committee on social security for migrant workers, composed of 36 members (including representatives of trade unions and of employers). It has the function of hearing experts on social security (art. 82.6) and to provide opinions of the drafting of social security legislation (art. 83b). Finally, second recital refers to the consultation of the Administrative commission on social security of migrant workers.</t>
  </si>
  <si>
    <t>Monetary committee and committee of governors of central banks only for consultation</t>
  </si>
  <si>
    <t xml:space="preserve">The Standing Committee on Agricultural Structures (for cooperation of M/S structural policies) and the EAAG Committee (for the financial provisions) are here implementation committees. However, Council Decision 4/12/62 has established the standing committee with the aim of studying structural policies, ensuring information exchange, being consulted by the Commission on structural problems and being involved in the drafting of the report on agricultural structures (art. 1.2) </t>
  </si>
  <si>
    <t>Opinion of monetary committee disregarded</t>
  </si>
  <si>
    <t xml:space="preserve">Council Decision 4/12/62 has established the Standing Committee on Agricultural Structures with the aim of studying structural policies, ensuring information exchange, being consulted by the Commission on structural problems and being involved in the drafting of the report on agricultural structures (art. 1.2) </t>
  </si>
  <si>
    <t>Commitment: Are costs concentrated and benefits diffuse ? 1 = yes, 0 = no</t>
  </si>
  <si>
    <t>Committee of Senior Officials on Public Health (art. 26) is only for consultation. However, Council Decision 75/365 of 16/6/75 says that the tasks of the committee is to analyse implementation problems, collect information, deliver opinions with a view to amend legislation (art. 2)</t>
  </si>
  <si>
    <t>Committee of Senior Officials on Public Health (art. 10) is only for consultation. However, Council Decision 75/365 of 16/6/75 says that the tasks of the committee is to analyse implementation problems, collect information, deliver opinions with a view to amend legislation (art. 2)</t>
  </si>
  <si>
    <t>Regulatory Committee on Adaptation to Technical Progress (art. 10) only for implementation</t>
  </si>
  <si>
    <t>Advisory committee for public contracts involved only in implementation (arts. 3, 5,25,27,29).  However, Council Decision 71/306 of 26/7/71 has established an Advisory Committee for Public Works Contracts with the aim of examining problems arising from the application of Council's measures (art. 2). As from art. 4.1 of Directive 89/665 this committee is involved in drafting.</t>
  </si>
  <si>
    <t>The Standing Committee on Agricultural Structures - or on Fishing Industry - (for cooperation of M/S structural policies) and the EAAG Committee (for the financial provisions) are implementation committees. However, Council Decision 4/12/62 has established the Standing Committee on Agricultural Structures with the aim of studying structural policies, ensuring information exchange, being consulted by the Commission on structural problems and being involved in the drafting of the report on agricultural structures (art. 1.2). Article 12.1 of Reg. 2141/70 establishes a Standing Committee for the Fishing Industry with similar objectives</t>
  </si>
  <si>
    <t>Advisory Committee on value added tax of art. 29 is only for consultation and cooperation among M/S, namely it is for the implementation of the Directive</t>
  </si>
  <si>
    <t>Mean</t>
  </si>
  <si>
    <t>Standard Deviation</t>
  </si>
  <si>
    <t>Minimum</t>
  </si>
  <si>
    <t>Maximum</t>
  </si>
  <si>
    <t>Committee of Senior Officials on Public Health (art. 20) only for consultation. However, Council Decision 75/365 of 16/6/75 says that the tasks of the committee is to analyse implementation problems, collect information, deliver opinions with a view to amend legislation (art. 2)</t>
  </si>
  <si>
    <t>Committee of Senior Officials on Public Health (art. 5) only for consultation. However, Council Decision 75/365 of 16/6/75 says that the tasks of the committee is to analyse implementation problems, collect information, deliver opinions with a view to amend legislation (art. 2)</t>
  </si>
  <si>
    <t>Advisory Committee of the Competent Authorities of the Member States of the European Economic Community (Banking Advisory Committee), set up alongside the Commission, with the task of assisting the Commission in the preparation of new proposals to the Council concerning further coordination in the sphere of credit institutions (art. 11.1, 11.2), the Committee may invite qualified experts (art. 11.4)</t>
  </si>
  <si>
    <t>Committee in article 9.1 is only for consultation between authorities and for implementation</t>
  </si>
  <si>
    <t>Contact Committee with the function of advising the Commission on additions or amendments to this Directive (art. 52.1), set up under the auspices of the Commission</t>
  </si>
  <si>
    <t>Committee of Senior Officials on Public Health (art. 25) only for consultation. However, Council Decision 75/365 of 16/6/75 says that the tasks of the committee is to analyse implementation problems, collect information, deliver opinions with a view to amend legislation (art. 2)</t>
  </si>
  <si>
    <t>Committee of Senior Officials on Public Health (art. 9) only for consultation. However, Council Decision 75/365 of 16/6/75 says that the tasks of the committee is to analyse implementation problems, collect information, deliver opinions with a view to amend legislation (art. 2)</t>
  </si>
  <si>
    <t>No reference to Committee of Senior Officials on Public Health. However, Council Decision 75/365 of 16/6/75 says that the tasks of the committee is to analyse implementation problems, collect information, deliver opinions with a view to amend legislation (art. 2)</t>
  </si>
  <si>
    <t>No reference to Committee of Senior Officials on Public Health . However, Council Decision 75/365 of 16/6/75 says that the tasks of the committee is to analyse implementation problems, collect information, deliver opinions with a view to amend legislation (art. 2)</t>
  </si>
  <si>
    <t>The requirement of the Treaty (art. 105) of an opinion from the Monetary Committee has not been included, similarly, in other cases, the opinions of the Economic and Social Committee are disregarded. The same applies for the opinion of the Board of Governors of the European Monetary Cooperation Fund</t>
  </si>
  <si>
    <t>Contact committee, set up alongside the Commission, with the function of advising the Commission on any supplements or amendments to be made to the Directive (art.20)</t>
  </si>
  <si>
    <t>Committee of Senior Officials on Public Health (art. 21) only for consultation. However, Council Decision 75/365 of 16/6/75 says that the tasks of the committee is to analyse implementation problems, collect information, deliver opinions with a view to amend legislation (art. 2)</t>
  </si>
  <si>
    <t>Advisory Committee on the Training of Midwives has to assist the Commission in the examination of the training courses and, on the basis of such examination, proposals are drafted (art. 2). Council Decision 80/156 of 21/1/80 has set this committee with the aim of ensuring high standard of training, to exchange information, develop common training approaches, review the training and suggest amendments to the Directives (art. 2) .The Committee of Senior Officials on Public Health (art. 7) only for consultation. However, Council Decision 75/365 of 16/6/75 says that the tasks of the committee is to analyse implementation problems, collect information, deliver opinions with a view to amend legislation (art. 2)</t>
  </si>
  <si>
    <t>Contact committee, set up alongside the Commission, with the function of advising the Commission on any supplements or amendments to be made to the Directive (art.20 of Dir. 80/390) (art.26)</t>
  </si>
  <si>
    <t>Committee on the Adaptation to Scientific and Technical Progress (art. 14) only for implementation</t>
  </si>
  <si>
    <t>The second recital refers to the consultation of the Administrative Commission on Social Security for Migrant Workers, whose function is to help the drafting of the Regulation</t>
  </si>
  <si>
    <t>The third recital refers to consultation of the Administrative Commission on Social Security for Migrant Workers, whose function is to help the drafting of the Regulation</t>
  </si>
  <si>
    <t>Article 12 establishes a Scientific and Technical Committee for Fisheries whose function is 1) to be consulted at regulars intervals, 2) to draw up a annual report on the situation of fishery resources, on the ways of conserving fishing grounds and on the scientific and technical facilities of the Community. Crucially, article 2.1 specifies that this activity provides the information for the conservation measures of the Community. Hence, the committee has a role in the drafing of these measures.</t>
  </si>
  <si>
    <t>Standing Committee (art. 5) to be consulted when reviewing the system and proposing draft to amend the Directive (art. 6.4d, 11)</t>
  </si>
  <si>
    <t>Contact Committee with the function of advising the Commission on additions or amendments to this Directive (art. 52.1 of Dir. 78/660) (art. 47), set up under the auspices of the Commission</t>
  </si>
  <si>
    <t>Contact Committee with the function of advising the Commission on additions or amendments to this Directive (art. 52.1 of Dir. 78/660) (art. 29), set up under the auspices of the Commission</t>
  </si>
  <si>
    <t>Advisory Committee on Education and Training in the Field of Architecture is used only for implementation in articles 8 and 9, however article 30 specifies consultation of the committee in the drafting of legislature measures. Council Decision 85/385 of 10/6/85 has set up this committee to ensure high standard of education, exchange of information, development of common approaches, review training, suggest amendments (art. 2), it can call on experts (art. 6)</t>
  </si>
  <si>
    <t>Pharmaceutical Committee only for implementation (art. 6). No references to Committee of Senior Officials on Public Health. However, Council Decision 75/365 of 16/6/75 says that the tasks of the committee is to analyse implementation problems, collect information, deliver opinions with a view to amend legislation (art. 2)</t>
  </si>
  <si>
    <t>Contact Committee with the function of advising the Commission on additions or amendments to the Regulation (art. 42.1), set up under the auspices of the Commission</t>
  </si>
  <si>
    <t>Advisory Committee on agreements and dominant positions in maritime transport (art. 15) only for consultation and implementation</t>
  </si>
  <si>
    <t>Committee on Tariff and Statistical Nomenclature (art. 7) only for implementation</t>
  </si>
  <si>
    <t>Advisory Committee on Agreements and Dominant Positions in Air Transport (art.8) is for consultation and implementation only</t>
  </si>
  <si>
    <t>Advisory Committee on Agreements and Dominant  Positions in Air Transport to be consulted only (art. 6)</t>
  </si>
  <si>
    <t>Last recital refers to the opinion of Scientific Advisory Committee for the evaluation of the toxicity and ecotoxicity of chemical compounds for this directive. The committee has been set up by Commission Decision 78/618 of 28/6/78 with the aim of supply the Commission with technical opinions. Experts can be involved. Standing Committee set up under Directive 83/189/EEC only of implementation, but this committee is in general involved in drafting legislation</t>
  </si>
  <si>
    <t>Coordinating group set up under the aegis of the Commission may be consulted on any changes to the existing system (art. 9.2)</t>
  </si>
  <si>
    <t>Not specified in the text but, Advisory Committee of the Competent Authorities of the Member States of the European Economic Community  (Banking Advisory Committee), set up alongside the Commission, with the task of assisting the Commission in the preparation of new proposals to the Council concerning further coordination in the sphere of credit institutions (art. 11.1, 11.2 of Dir. 77/780), the Committee may invite qualified experts (art. 11.4 of Dir. 77/780)</t>
  </si>
  <si>
    <t>Second and penultimate recitals refer to consultation of the Advisory Committee on Safety, Hygiene and Health Protection at Work on the drafing of proposals in this field</t>
  </si>
  <si>
    <t>Advisory committee for public contracts involved only in implementation (advisory committee procedure, art. 1.22 (30b.2)). However, Council Decision 71/306 of 26/7/71 has established an Advisory Committee for Public Works Contracts with the aim of examining problems arising from the application of Council's measures (art. 2). As from art. 4.1 of Directive 89/665 this committee is involved in drafting.</t>
  </si>
  <si>
    <t>Advisory Committee for Public Contracts to be consulted for proposals for amendments - art. 4.1.  Council Decision 71/306 of 26/7/71 has established this Advisory Committee for Public Works Contracts with the aim of examining problems arising from the application of Council's measures (art. 2).</t>
  </si>
  <si>
    <t>Advisory Committee on concentrations (art. 19) only for consultation and implementation</t>
  </si>
  <si>
    <t>Coordinating group set up by art. 9.2 of Dir. 89/48 may be consulted on any changes to the existing system (art. 13.2); committee of art. 15 is only for implementation</t>
  </si>
  <si>
    <t>Second and eighth recitals refer to consultation of the Advisory Committee on Safety, Hygiene and Health Protection at Work on the drafing of proposals in this field</t>
  </si>
  <si>
    <t>Standing Committee on Administrative Cooperation in the field of Indirect Taxation of art. 10 is only for implementation</t>
  </si>
  <si>
    <t>Council Integration QMV Pivot</t>
  </si>
  <si>
    <t>Council Left Shift QMV Pivot</t>
  </si>
  <si>
    <t>Council Right Shift QMV Pivot</t>
  </si>
  <si>
    <t>Council Left-Right QMV Pivot</t>
  </si>
  <si>
    <t>Council Policy QMV Pivot (1)</t>
  </si>
  <si>
    <t>Council Policy QMV Pivot (2)</t>
  </si>
  <si>
    <t>Council Integration U Pivot</t>
  </si>
  <si>
    <t>Council Left Shift U Pivot</t>
  </si>
  <si>
    <t>Council Right Shift U Pivot</t>
  </si>
  <si>
    <t>Council Policy U Pivot (1)</t>
  </si>
  <si>
    <t>Conflict Integration (QMV only)</t>
  </si>
  <si>
    <t>Conflict Integration (QMV and U)</t>
  </si>
  <si>
    <t>Conflict Left-Right (QMV only)</t>
  </si>
  <si>
    <t>Conflict Left-Right (QMV and U)</t>
  </si>
  <si>
    <t>Conflict (Integration, Left-Right, St. Policy) (QMV only): Conflict between the Council pivotal member under QMV and the Commission</t>
  </si>
  <si>
    <t>Conflict St. Policy (QMV only)</t>
  </si>
  <si>
    <t>Conflict St. Policy (QMV and U)</t>
  </si>
  <si>
    <t>Commission Median</t>
  </si>
  <si>
    <t>Article 12.1 establishes a Standing Committee for the Fishing Industry with the function of a) ensuring exchange of information, b) study structural policies of M/S, c) assist the Commission for drafting the report (especially the review on the structural situation of fishing and on scientific and technical assistance in each M/S). However, although it is likely happen, there is not clear provision asking the committee to help the Commission in drafing legislation.</t>
  </si>
  <si>
    <t>The third recital refers to the consultation of Administrative Commission for the Social Security of Migrant Workers; as it is the implementing regulation of Reg.1408/71, according to this latter regulation, the Advisory committee on social security for migrant workers is likely to have played a role in drafting (see comments under Reg. 1408/71)</t>
  </si>
  <si>
    <t>Article 11.1 establishes a Standing Committee for the Fishing Industry with the function of a) ensuring exchange of information, b) study structural policies of M/S, c) assist the Commission for drafting the report (especially the review on the structural situation of fishing and on scientific and technical assistance in each M/S). However, although it is likely to happen, there is not clear provision asking the committee to help the Commission in drafing legislation.</t>
  </si>
  <si>
    <t>Legislation in this field (health and safety at work) require the consultation of the Advisory Committee on Safety, Hygiene and Health Protection at Work on the drafing of proposals (Decision 74/325), even though there is no reference in the text. Art. 18.5 asserts that this committee must be informed.</t>
  </si>
  <si>
    <t>Prog. &amp; Comm.</t>
  </si>
  <si>
    <t>Programme for the opening up of the market for public works contracts</t>
  </si>
  <si>
    <t>Integration Range</t>
  </si>
  <si>
    <t>Policy Range (1)</t>
  </si>
  <si>
    <t>Left-Right Range</t>
  </si>
  <si>
    <t>Policy Range (2)</t>
  </si>
  <si>
    <t>Direction of Left-Right Shift</t>
  </si>
  <si>
    <t>Direction of Shift (1)</t>
  </si>
  <si>
    <t>Budge et al (2001) category (1)</t>
  </si>
  <si>
    <t>Deleg C</t>
  </si>
  <si>
    <t>Budge et al (2001) category (2)</t>
  </si>
  <si>
    <t>Direction of Shift (2)</t>
  </si>
  <si>
    <t>Commission Integration Median</t>
  </si>
  <si>
    <t>Title</t>
  </si>
  <si>
    <t>Commission Left Shift Median</t>
  </si>
  <si>
    <t>Commission Right Shift Median</t>
  </si>
  <si>
    <t>Note: Right = 0; Left = 10</t>
  </si>
  <si>
    <t>Date of Document</t>
  </si>
  <si>
    <t>Règlement n° 3 concernant la sécurité sociale des travailleurs migrants</t>
  </si>
  <si>
    <t>Règlement n° 4 fixant les modalités d'application et complétant les dispositions du règlement n° 3 concernant la sécurité sociale des travailleurs migrants</t>
  </si>
  <si>
    <t xml:space="preserve">Regulation No 11 concerning the abolition of discrimination in transport rates and conditions, in implementation of Article 79 (3) of the Treaty establishing the European Economic Community </t>
  </si>
  <si>
    <t>First Directive for the implementation of Article 67 of the Treaty (capital movement)</t>
  </si>
  <si>
    <t>Règlement n° 15 relatif aux premières mesures pour la réalisation de la libre circulation des travailleurs à l'intérieur de la Communauté</t>
  </si>
  <si>
    <t>Regulation No 17: First Regulation implementing Articles 85 and 86 of the Treaty (competition)</t>
  </si>
  <si>
    <t xml:space="preserve">Règlement n° 19 portant établissement graduel d'une organisation commune des marchés dans le secteur des céréales </t>
  </si>
  <si>
    <t>Regulation No 25 on the financing of the common agricultural policy</t>
  </si>
  <si>
    <t>Regulation No 26 applying certain rules of competition to production of and trade in agricultural products</t>
  </si>
  <si>
    <t>Regulation No 141 of the Council exempting transport from the application of Council Regulation No 17 (competition)</t>
  </si>
  <si>
    <t>Second Council 63/21/EEC Directive of 18 December 1962 adding to and amending the First Directive for the implementation of Article 67 of the Treaty (capital movement)</t>
  </si>
  <si>
    <t xml:space="preserve">Council Directive 63/340/EEC of 31 May 1963 on the abolition of all prohibitions on or obstacles to payments for services where the only restrictions on exchange of services are those governing such payments </t>
  </si>
  <si>
    <t>Council Directive 63/474/EEC of 30 July 1963 liberalising transfers in respect of invisible transactions not connected with the movement of goods, services, capital or persons</t>
  </si>
  <si>
    <t>Regulation No 17/64/EEC of the Council of 5 February 1964 on the conditions for granting aid from the European Agricultural Guidance and Guarantee Fund</t>
  </si>
  <si>
    <t>Règlement n° 38/64/CEE du Conseil du 25 mars 1964 relatif à la libre circulation des travailleurs à l'intérieur de la Communauté</t>
  </si>
  <si>
    <t xml:space="preserve">Council Directive 64/220/EEC of 25 February 1964 on the abolition of restrictions on movement and residence within the Community for nationals of Member States with regard to establishment and the provision of services </t>
  </si>
  <si>
    <t>Council Directive 64/221/EEC of 25 February 1964 on the co-ordination of special measures concerning the movement and residence of foreign nationals which are justified on grounds of public policy, public security or public health</t>
  </si>
  <si>
    <t>Council Directive 64/222/EEC of 25 February 1964 laying down detailed provisions concerning transitional measures in respect of activities in wholesale trade and activities of intermediaries in commerce, industry and small craft industries</t>
  </si>
  <si>
    <t xml:space="preserve">Council Directive 64/223/EEC of 25 February 1964 concerning the attainment of freedom of establishment and freedom to provide services in respect of activities in wholesale trade </t>
  </si>
  <si>
    <t xml:space="preserve">Council Directive 64/225/EEC of 25 February 1964 on the abolition of restrictions on freedom of establishment and freedom to provide services in respect of reinsurance and retrocession </t>
  </si>
  <si>
    <t xml:space="preserve">Council Directive 64/427/EEC of 7 July 1964 laying down detailed provisions concerning transitional measures in respect of activities of self-employed persons in manufacturing and processing industries falling within ISIC Major Groups 23-40 (Industry and small craft industries) </t>
  </si>
  <si>
    <t xml:space="preserve">Council Directive 64/432/EEC of 26 June 1964 on animal health problems affecting intra-Community trade in bovine animals and swine </t>
  </si>
  <si>
    <t xml:space="preserve">Regulation No 19/65/EEC application of Article 85 (3) of the Treaty to certain categories of agreements and concerted practices </t>
  </si>
  <si>
    <t xml:space="preserve">Regulation No 136/66/EEC of the Council of 22 September 1966 on the establishment of a common organisation of the market in oils and fats </t>
  </si>
  <si>
    <t>Regulation No 120/67/EEC of the Council of 13 June 1967 on the common organisation of the market in cereals</t>
  </si>
  <si>
    <t>First Council Directive 67/227/EEC of 11 April 1967 on the harmonisation of legislation of Member States concerning turnover taxes (VAT)</t>
  </si>
  <si>
    <t xml:space="preserve">Second Council Directive 67/228/EEC of 11 April 1967 on the harmonisation of legislation of Member States concerning turnover taxes - Structure and procedures for application of the common system of value added tax </t>
  </si>
  <si>
    <t>First Council Directive 68/151/EEC of 9 March 1968 on co-ordination of safeguards which, for the protection of the interests of members and others, are required by Member States of companies within the meaning of the second paragraph of Article 58 of the Treaty, with a view to making such safeguards equivalent throughout the Community</t>
  </si>
  <si>
    <t>Regulation (EEC) No 234/68 of the Council of 27 February 1968 on the establishment of a common organisation of the market in live trees and other plants, bulbs, roots and the like, cut flowers and ornamental foliage</t>
  </si>
  <si>
    <t xml:space="preserve">Council Directive 68/297/EEC of 19 July 1968 on the standardisation of provisions regarding the duty-free admission of fuel contained in the fuel tanks of commercial motor vehicles </t>
  </si>
  <si>
    <t xml:space="preserve">Council Directive 68/360/EEC of 15 October 1968 on the abolition of restrictions on movement and residence within the Community for workers of Member States and their families </t>
  </si>
  <si>
    <t>Regulation (EEC) No 459/68 of the Council of 5 April 1968 on protection against dumping or the granting of bounties or subsidies by countries which are not members of the European Economic Community</t>
  </si>
  <si>
    <t xml:space="preserve">Regulation (EEC) No 802/68 of the Council of 27 June 1968 on the common definition of the concept of the origin of goods </t>
  </si>
  <si>
    <t>Regulation (EEC) No 803/68 of the Council of 27 June 1968 on the valuation of goods for customs purposes</t>
  </si>
  <si>
    <t xml:space="preserve">Regulation (EEC) No 804/68 of the Council of 27 June 1968 on the common organisation of the market in milk and milk products </t>
  </si>
  <si>
    <t xml:space="preserve">Regulation (EEC) No 805/68 of the Council of 27 June 1968 on the common organisation of the market in beef and veal </t>
  </si>
  <si>
    <t xml:space="preserve">Regulation (EEC) No 827/68 of the Council of 28 June 1968 on the common organisation of the market in certain products listed in Annex II to the Treaty </t>
  </si>
  <si>
    <t xml:space="preserve">Regulation (EEC) No 950/68 of the Council of 28 June 1968 on the common customs tariff </t>
  </si>
  <si>
    <t>Regulation (EEC) No 1017/68 of the Council of 19 July 1968 applying rules of competition to transport by rail, road and inland waterway</t>
  </si>
  <si>
    <t>Regulation (EEC) No 1174/68 of the Council of 30 July 1968 on the introduction of a system of bracket tariffs for the carriage of goods by road between Member States</t>
  </si>
  <si>
    <t xml:space="preserve">Regulation (EEC) No 1612/68 of the Council of 15 October 1968 on freedom of movement for workers within the Community </t>
  </si>
  <si>
    <t>Welfare</t>
  </si>
  <si>
    <t>Market Economy - Planned Economy</t>
  </si>
  <si>
    <t xml:space="preserve">Market Economy - Planned Economy </t>
  </si>
  <si>
    <t>Agriculture and Farmers</t>
  </si>
  <si>
    <t>Middle Class and Professional Groups</t>
  </si>
  <si>
    <t>Environmental Protection</t>
  </si>
  <si>
    <t>Education: Expansion - Limitation</t>
  </si>
  <si>
    <t>More Support for Agriculture</t>
  </si>
  <si>
    <t>Expansion of Welfare</t>
  </si>
  <si>
    <t>More Support for Middle Class</t>
  </si>
  <si>
    <t>More Environmental Protection</t>
  </si>
  <si>
    <t>Expansion of Education</t>
  </si>
  <si>
    <t>More Market Economy</t>
  </si>
  <si>
    <t>More Planned Economy</t>
  </si>
  <si>
    <t>Council Directive 69/169/EEC of 28 May 1969 on the harmonisation of provisions laid down by Law, Regulation or Administrative Action relating to exemption from turnover tax and excise duty on imports in international travel</t>
  </si>
  <si>
    <t>Council Directive 69/335/EEC of 17 July 1969 concerning indirect taxes on the raising of capital</t>
  </si>
  <si>
    <t>Regulation (EEC) No 543/69 of the Council of 25 March 1969 on the harmonisation of certain social legislation relating to road transport</t>
  </si>
  <si>
    <t xml:space="preserve">Regulation (EEC) No 1191/69 of the Council of 26 June 1969 on action by Member States concerning the obligations inherent in the concept of a public service in transport by rail, road and inland waterway </t>
  </si>
  <si>
    <t>Regulation (EEC) No 2603/69 of the Council of 20 December 1969 establishing common rules for exports</t>
  </si>
  <si>
    <t>Council Directive 70/156/EEC of 6 February 1970 on the approximation of the laws of the Member States relating to the type-approval of motor vehicles and their trailers</t>
  </si>
  <si>
    <t>Regulation (EEC) No 727/70 of the Council of 21 April 1970 on the common organisation of the market in raw tobacco</t>
  </si>
  <si>
    <t>Regulation (EEC) No 729/70 of the Council of 21 April 1970 on the financing of the common agricultural policy</t>
  </si>
  <si>
    <t xml:space="preserve">Regulation (EEC) No 1107/70 of the Council of 4 June 1970 on the granting of aids for transport by rail, road and inland waterway </t>
  </si>
  <si>
    <t>Regulation (EEC) No 1308/70 of the Council of 29 June 1970 on the common organisation of the market in flax and hemp</t>
  </si>
  <si>
    <t>Regulation (EEC) No 1463/70 of the Council of 20 July 1970 on the introduction of recording equipment in road transport</t>
  </si>
  <si>
    <t>Regulation (EEC) No 2141/70 of the Council of 20 October 1970 laying down a common structural policy for the fishing industry</t>
  </si>
  <si>
    <t xml:space="preserve">Regulation (EEC) No 2142/70 of the Council of 20 October 1970 on the common organisation of the market in fishery products </t>
  </si>
  <si>
    <t xml:space="preserve">Council Directive 71/304/EEC of 26 July 1971 concerning the abolition of restrictions on freedom to provide services in respect of public works contracts and on the award of public works contracts to contractors acting through agencies or branches </t>
  </si>
  <si>
    <t>Council Directive 71/305/EEC of 26 July 1971 concerning the co-ordination of procedures for the award of public works contracts</t>
  </si>
  <si>
    <t>Regulation (EEC) No 974/71 of the Council of 12 May 1971 on certain measures of conjunctural policy to be taken in agriculture following the temporary widening of the margins of fluctuation for the currencies of certain Member States</t>
  </si>
  <si>
    <t xml:space="preserve">Regulation (EEC) No 1408/71 of the Council of 14 June 1971 on the application of social security schemes to employed persons and their families moving within the Community </t>
  </si>
  <si>
    <t>Regulation (EEC) No 1696/71 of the Council of 26 July 1971 on the common organisation of the market in hops</t>
  </si>
  <si>
    <t>Regulation (EEC) No 2821/71 of the Council of 20 December 1971 on application of Article 85 (3) of the Treaty to categories of agreements, decisions and concerted practices</t>
  </si>
  <si>
    <t xml:space="preserve">Council Directive 72/156/EEC of 21 March 1972 on regulating international capital flows and neutralizing their undesirable effects on domestic liquidity </t>
  </si>
  <si>
    <t xml:space="preserve">Council Directive 72/159/EEC of 17 April 1972 on the modernization of farms </t>
  </si>
  <si>
    <t xml:space="preserve">Council Directive 72/160/EEC of 17 April 1972 concerning measures to encourage the cessation of farming and the reallocation of utilized agricultural area for the purposes of structural improvement </t>
  </si>
  <si>
    <t xml:space="preserve">Council Directive 72/161/EEC of 17 April 1972 concerning the provision of socio-economic guidance for and the acquisition of occupational skills by persons engaged in agriculture </t>
  </si>
  <si>
    <t>Council Directive 72/166/EEC of 24 April 1972 on the approximation of the laws of Member States relating to insurance against civil liability in respect of the use of motor vehicles, and to the enforcement of the obligation to insure against such liability</t>
  </si>
  <si>
    <t>Regulation (EEC) No 574/72 of the Council of 21 March 1972 fixing the procedure for implementing Regulation (EEC) No 1408/71 on the application of social security schemes to employed persons and their families moving within the Community</t>
  </si>
  <si>
    <t>Regulation (EEC) No 1035/72 of the Council of 18 May 1972 on the common organization of the market in fruit and vegetables</t>
  </si>
  <si>
    <t>Council Directive 73/148/EEC of 21 May 1973 on the abolition of restrictions on movement and residence within the Community for nationals of Member States with regard to establishment and the provision of services</t>
  </si>
  <si>
    <t>Commitment</t>
  </si>
  <si>
    <t>Council Directive 73/183/EEC of 28 June 1973 on the abolition of restrictions on freedom of establishment and freedom to provide services in respect of self- employed activities of banks and other financial institutions</t>
  </si>
  <si>
    <t>First Council Directive 73/239/EEC of 24 July 1973 on the coordination of laws, regulations and administrative provisions relating to the taking-up and pursuit of the business of direct insurance other than life assurance</t>
  </si>
  <si>
    <t>Council Directive 74/561/EEC of 12 November 1974 on admission to the occupation of road haulage operator in national and international transport operations</t>
  </si>
  <si>
    <t>Council Policy U Pivot (2)</t>
  </si>
  <si>
    <t>Council Policy (U or QMV) Pivot (2)</t>
  </si>
  <si>
    <t>Policy Measure</t>
  </si>
  <si>
    <t>Standardized Policy Measure</t>
  </si>
  <si>
    <t>Commissioner: Policy</t>
  </si>
  <si>
    <t>Council Policy (U or QMV) Pivot (1)</t>
  </si>
  <si>
    <t>Budge et al (2001) category</t>
  </si>
  <si>
    <t>Direction of Shift</t>
  </si>
  <si>
    <t>Direction of Shift (a)</t>
  </si>
  <si>
    <t>Policy Range</t>
  </si>
  <si>
    <t>Council Policy QMV Pivot</t>
  </si>
  <si>
    <t>Council Policy U Pivot</t>
  </si>
  <si>
    <t>Alternative Policy Measure 1</t>
  </si>
  <si>
    <t>Standardized Alternative Policy Measure 1</t>
  </si>
  <si>
    <t>Alternative Policy Measure 2</t>
  </si>
  <si>
    <t>Standardized Alternative Policy Measure 2</t>
  </si>
  <si>
    <t>Commission Policy Median</t>
  </si>
  <si>
    <t>Conflict St. Policy (QMV and U) (1)</t>
  </si>
  <si>
    <t>Conflict St. Policy (QMV and U) (2)</t>
  </si>
  <si>
    <t>Regulation (EEC) No 2988/74 of the Council of 26 November 1974 concerning limitation periods in proceedings and the enforcement of sanctions under the rules of the European Economic Community relating to transport and competition</t>
  </si>
  <si>
    <t>Council Directive 75/34/EEC of 17 December 1974 concerning the right of nationals of a Member State to remain in the territory of another Member State after having pursued therein an activity in a self-employed capacity</t>
  </si>
  <si>
    <t>Council Directive 75/117/EEC of 10 February 1975 on the approximation of the laws of the Member States relating to the application of the principle of equal pay for men and women</t>
  </si>
  <si>
    <t>Council Directive 75/129/EEC of 17 February 1975 on the approximation of the laws of the Member States relating to collective redundancies</t>
  </si>
  <si>
    <t>Council Directive 75/268/EEC of 28 April 1975 on mountain and hill farming and farming in certain less- favoured areas</t>
  </si>
  <si>
    <t>Council Directive 75/362/EEC of 16 June 1975 concerning the mutual recognition of diplomas, certificates and other evidence of formal qualifications in medicine, including measures to facilitate the effective exercise of the right of establishment and freedom to provide services</t>
  </si>
  <si>
    <t>Council Directive 75/363/EEC of 16 June 1975 concerning the coordination of provisions laid down by law, regulation or administrative action in respect of activities of doctors</t>
  </si>
  <si>
    <t>Commission Policy Median (2)</t>
  </si>
  <si>
    <t>Commissioner: Policy (2)</t>
  </si>
  <si>
    <t>Direction of Shift (1a)</t>
  </si>
  <si>
    <t>Increase</t>
  </si>
  <si>
    <t>Decrease</t>
  </si>
  <si>
    <t>Direction of Shift (2a)</t>
  </si>
  <si>
    <t>Education: Expansion (+) Limitation (-)</t>
  </si>
  <si>
    <t>Market Economy</t>
  </si>
  <si>
    <t>Social Justice</t>
  </si>
  <si>
    <t>Market Regulation</t>
  </si>
  <si>
    <t>Protectionism</t>
  </si>
  <si>
    <t>Less Market Economy</t>
  </si>
  <si>
    <t>More Social Justice</t>
  </si>
  <si>
    <t>More Market Regulation</t>
  </si>
  <si>
    <t>Less Protectionism</t>
  </si>
  <si>
    <t>More Protectionism</t>
  </si>
  <si>
    <t xml:space="preserve">Market Economy </t>
  </si>
  <si>
    <t xml:space="preserve">Protectionism </t>
  </si>
  <si>
    <t xml:space="preserve">Council Directive 75/442/EEC of 15 July 1975 on waste </t>
  </si>
  <si>
    <t>Regulation (EEC) No 724/75 of the Council of 18 March 1975 establishing a European Regional Development Fund</t>
  </si>
  <si>
    <t>Regulation (EEC) No 2727/75 of the Council of 29 October 1975 on the common organization of the market in cereals</t>
  </si>
  <si>
    <t>Regulation (EEC) No 2759/75 of the Council of 29 October 1975 on the common organization of the market in pigmeat</t>
  </si>
  <si>
    <t>Regulation (EEC) No 2771/75 of the Council of 29 October 1975 on the common organization of the market in eggs</t>
  </si>
  <si>
    <t>Regulation (EEC) No 2777/75 of the Council of 29 October 1975 on the common organization of the market in poultrymeat</t>
  </si>
  <si>
    <t>Council Regulation (EEC) No 100/76 of 19 January 1976 on the common organization of the market in fishery products</t>
  </si>
  <si>
    <t>Council Regulation (EEC) No 101/76 of 19 January 1976 laying down a common structural policy for the fishing industry</t>
  </si>
  <si>
    <t xml:space="preserve">Council Directive 76/160/EEC of 8 December 1975 concerning the quality of bathing water </t>
  </si>
  <si>
    <t>Council Directive 76/207/EEC of 9 February 1976 on the implementation of the principle of equal treatment for men and women as regards access to employment, vocational training and promotion, and working conditions</t>
  </si>
  <si>
    <t>Council Regulation (EEC) No 1418/76 of 21 June 1976 on the common organization of the market in rice</t>
  </si>
  <si>
    <t>Council Directive 77/62/EEC of 21 December 1976 coordinating procedures for the award of public supply contracts</t>
  </si>
  <si>
    <t>Second Council Directive 77/91/EEC of 13 December 1976 on coordination of safeguards which, for the protection of the interests of members and others, are required by Member States of companies within the meaning of the second paragraph of Article 58 of the Treaty, in respect of the formation of public limited liability companies and the maintenance and alteration of their capital, with a view to making such safeguards equivalent</t>
  </si>
  <si>
    <t>Council Directive 77/187/EEC of 14 February 1977 on the approximation of the laws of the Member States relating to the safeguarding of employees' rights in the event of transfers of undertakings, businesses or parts of businesses</t>
  </si>
  <si>
    <t>Council Directive 77/249/EEC of 22 March 1977 to facilitate the effective exercise by lawyers of freedom to provide services</t>
  </si>
  <si>
    <t xml:space="preserve">Council Regulation (EEC) No 355/77 of 15 February 1977 on common measures to improve the conditions under which agricultural products are processed and marketed </t>
  </si>
  <si>
    <t>Sixth Council Directive 77/388/EEC of 17 May 1977 on the harmonization of the laws of the Member States relating to turnover taxes - Common system of value added tax: uniform basis of assessment</t>
  </si>
  <si>
    <t>Council Directive 77/452/EEC of 27 June 1977 concerning the mutual recognition of diplomas, certificates and other evidence of the formal qualifications of nurses responsible for general care, including measures to facilitate the effective exercise of this right of establishment and freedom to provide services</t>
  </si>
  <si>
    <t>Directive</t>
  </si>
  <si>
    <t>Council Directive 77/453/EEC of 27 June 1977 concerning the coordination of provisions laid down by Law, Regulation or Administrative Action in respect of the activities of nurses responsible for general care</t>
  </si>
  <si>
    <t xml:space="preserve">Council Directive 77/486/EEC of 25 July 1977 on the education of the children of migrant workers </t>
  </si>
  <si>
    <t xml:space="preserve">First Council Directive 77/780/EEC of 12 December 1977 on the coordination of the laws, regulations and administrative provisions relating to the taking up and pursuit of the business of credit institutions </t>
  </si>
  <si>
    <t xml:space="preserve">Council Directive 77/796/EEC of 12 December 1977 aiming at the mutual recognition of diplomas, certificates and other evidence of formal qualifications for goods haulage operators and road passenger transport operators, including measures intended to encourage these operators effectively to exercise their right to freedom of establishment </t>
  </si>
  <si>
    <t>Council Directive 77/799/EEC of 19 December 1977 concerning mutual assistance by the competent authorities of the Member States in the field of direct taxation</t>
  </si>
  <si>
    <t>Council Directive 78/473/EEC of 30 May 1978 on the coordination of laws, regulations and administrative provisions relating to Community co-insurance</t>
  </si>
  <si>
    <t>Fourth Council Directive 78/660/EEC of 25 July 1978 based on Article 54 (3) (g) of the Treaty on the annual accounts of certain types of companies</t>
  </si>
  <si>
    <t xml:space="preserve">Council Directive 78/686/EEC of 25 July 1978 concerning the mutual recognition of diplomas, certificates and other evidence of the formal qualifications of practitioners of dentistry, including measures to facilitate the effective exercise of the right of establishment and freedom to provide services </t>
  </si>
  <si>
    <t>Council Directive 78/687/EEC of 25 July 1978 concerning the coordination of provisions laid down by Law, Regulation or Administrative Action in respect of the activities of dental practitioners</t>
  </si>
  <si>
    <t>Third Council Directive 78/855/EEC of 9 October 1978 based on Article 54 (3) (g) of the Treaty concerning mergers of public limited liability companies</t>
  </si>
  <si>
    <t>Council Directive 78/1026/EEC of 18 December 1978 concerning the mutual recognition of diplomas, certificates and other evidence of formal qualifications in veterinary medicine, including measures to facilitate the effective exercise of the right of establishment and freedom to provide services</t>
  </si>
  <si>
    <t>Council Directive 78/1027/EEC of 18 December 1978 concerning the coordination of provisions laid down by Law, Regulation or Administrative Action in respect of the activities of veterinary surgeons</t>
  </si>
  <si>
    <t>Dg/M</t>
  </si>
  <si>
    <t>Deleg I</t>
  </si>
  <si>
    <t>Deleg II</t>
  </si>
  <si>
    <t>Council Regulation (EEC) No 3180/78 of 18 December 1978 changing the value of the unit of account used by the European Monetary Cooperation Fund</t>
  </si>
  <si>
    <t>Council Regulation (EEC) No 3181/78 of 18 December 1978 relating to the European monetary system</t>
  </si>
  <si>
    <t>Council Directive 79/7/EEC of 19 December 1978 on the progressive implementation of the principle of equal treatment for men and women in matters of social security</t>
  </si>
  <si>
    <t>First Council Directive 79/267/EEC of 5 March 1979 on the coordination of laws, regulations and administrative provisions relating to the taking up and pursuit of the business of direct life assurance</t>
  </si>
  <si>
    <t xml:space="preserve">Council Directive 79/279/EEC of 5 March 1979 coordinating the conditions for the admission of securities to official stock exchange listing </t>
  </si>
  <si>
    <t xml:space="preserve">Council Directive 80/154/EEC of 21 January 1980 concerning the mutual recognition of diplomas, certificates and other evidence of formal qualifications in midwifery and including measures to facilitate the effective exercise of the right of establishment and freedom to provide services </t>
  </si>
  <si>
    <t>Council Directive 80/155/EEC of 21 January 1980 concerning the coordination of provisions laid down by Law, Regulation or Administrative Action relating to the taking up and pursuit of the activities of midwives</t>
  </si>
  <si>
    <t>Council Directive 80/390/EEC of 17 March 1980 coordinating the requirements for the drawing up, scrutiny and distribution of the listing particulars to be published for the admission of securities to official stock exchange listing</t>
  </si>
  <si>
    <t xml:space="preserve">Council Directive 80/778/EEC of 15 July 1980 relating to the quality of water intended for human consumption </t>
  </si>
  <si>
    <t>Council Directive 80/987/EEC of 20 October 1980 on the approximation of the laws of the Member States relating to the protection of employees in the event of the insolvency of their employer</t>
  </si>
  <si>
    <t>Council Regulation (EEC) No 1224/80 of 28 May 1980 on the valuation of goods for customs purposes</t>
  </si>
</sst>
</file>

<file path=xl/styles.xml><?xml version="1.0" encoding="utf-8"?>
<styleSheet xmlns="http://schemas.openxmlformats.org/spreadsheetml/2006/main">
  <numFmts count="20">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000"/>
    <numFmt numFmtId="175" formatCode="0.000000"/>
  </numFmts>
  <fonts count="11">
    <font>
      <sz val="10"/>
      <name val="Arial"/>
      <family val="0"/>
    </font>
    <font>
      <sz val="10"/>
      <color indexed="8"/>
      <name val="MS Sans Serif"/>
      <family val="0"/>
    </font>
    <font>
      <sz val="10"/>
      <color indexed="8"/>
      <name val="Arial"/>
      <family val="0"/>
    </font>
    <font>
      <b/>
      <sz val="10"/>
      <name val="Arial"/>
      <family val="2"/>
    </font>
    <font>
      <b/>
      <sz val="10"/>
      <color indexed="8"/>
      <name val="Arial"/>
      <family val="2"/>
    </font>
    <font>
      <i/>
      <sz val="10"/>
      <name val="Arial"/>
      <family val="2"/>
    </font>
    <font>
      <sz val="10"/>
      <name val="Courier New"/>
      <family val="0"/>
    </font>
    <font>
      <sz val="9"/>
      <name val="Arial"/>
      <family val="2"/>
    </font>
    <font>
      <u val="single"/>
      <sz val="10"/>
      <name val="Arial"/>
      <family val="2"/>
    </font>
    <font>
      <sz val="10"/>
      <color indexed="10"/>
      <name val="Arial"/>
      <family val="2"/>
    </font>
    <font>
      <sz val="8"/>
      <name val="Arial"/>
      <family val="0"/>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0" fontId="1" fillId="0" borderId="0">
      <alignment/>
      <protection/>
    </xf>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48">
    <xf numFmtId="0" fontId="0" fillId="0" borderId="0" xfId="0" applyAlignment="1">
      <alignment/>
    </xf>
    <xf numFmtId="0" fontId="0" fillId="0" borderId="0" xfId="0" applyAlignment="1">
      <alignment horizontal="center"/>
    </xf>
    <xf numFmtId="0" fontId="0" fillId="0" borderId="0" xfId="0" applyAlignment="1">
      <alignment horizontal="left"/>
    </xf>
    <xf numFmtId="0" fontId="2" fillId="0" borderId="0" xfId="21" applyFont="1" applyFill="1" applyBorder="1" applyAlignment="1">
      <alignment horizontal="center" wrapText="1"/>
      <protection/>
    </xf>
    <xf numFmtId="0" fontId="3" fillId="0" borderId="0" xfId="0" applyFont="1" applyAlignment="1">
      <alignment horizontal="left"/>
    </xf>
    <xf numFmtId="10" fontId="0" fillId="0" borderId="0" xfId="0" applyNumberFormat="1" applyAlignment="1">
      <alignment horizontal="righ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horizontal="left"/>
    </xf>
    <xf numFmtId="0" fontId="0" fillId="0" borderId="2" xfId="0" applyBorder="1" applyAlignment="1">
      <alignment/>
    </xf>
    <xf numFmtId="0" fontId="0" fillId="0" borderId="3" xfId="0" applyBorder="1"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4" xfId="0" applyBorder="1" applyAlignment="1">
      <alignment/>
    </xf>
    <xf numFmtId="0" fontId="0" fillId="0" borderId="5" xfId="0" applyBorder="1" applyAlignment="1">
      <alignment horizontal="center"/>
    </xf>
    <xf numFmtId="0" fontId="0" fillId="0" borderId="5" xfId="0" applyBorder="1" applyAlignment="1">
      <alignment/>
    </xf>
    <xf numFmtId="0" fontId="0" fillId="0" borderId="5" xfId="0" applyBorder="1" applyAlignment="1">
      <alignment horizontal="left"/>
    </xf>
    <xf numFmtId="0" fontId="0" fillId="0" borderId="6" xfId="0" applyBorder="1" applyAlignment="1">
      <alignment/>
    </xf>
    <xf numFmtId="0" fontId="2" fillId="0" borderId="7" xfId="21" applyFont="1" applyFill="1" applyBorder="1" applyAlignment="1">
      <alignment horizontal="center" wrapText="1"/>
      <protection/>
    </xf>
    <xf numFmtId="0" fontId="0" fillId="0" borderId="7" xfId="0" applyBorder="1" applyAlignment="1">
      <alignment horizontal="center"/>
    </xf>
    <xf numFmtId="0" fontId="0" fillId="0" borderId="7" xfId="0" applyFont="1" applyBorder="1" applyAlignment="1">
      <alignment horizontal="right"/>
    </xf>
    <xf numFmtId="0" fontId="0" fillId="0" borderId="7" xfId="0" applyBorder="1" applyAlignment="1">
      <alignment/>
    </xf>
    <xf numFmtId="0" fontId="3" fillId="2" borderId="7" xfId="0" applyFont="1" applyFill="1" applyBorder="1" applyAlignment="1">
      <alignment horizontal="center"/>
    </xf>
    <xf numFmtId="0" fontId="5" fillId="0" borderId="8" xfId="0" applyFont="1" applyBorder="1" applyAlignment="1">
      <alignment horizontal="left"/>
    </xf>
    <xf numFmtId="0" fontId="2" fillId="0" borderId="1" xfId="21" applyFont="1" applyFill="1" applyBorder="1" applyAlignment="1">
      <alignment horizontal="center" wrapText="1"/>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4" xfId="0" applyFont="1" applyBorder="1" applyAlignment="1">
      <alignment horizontal="right"/>
    </xf>
    <xf numFmtId="0" fontId="0" fillId="0" borderId="4" xfId="0" applyFill="1" applyBorder="1" applyAlignment="1">
      <alignment/>
    </xf>
    <xf numFmtId="0" fontId="0" fillId="0" borderId="0" xfId="0" applyFill="1" applyAlignment="1">
      <alignment/>
    </xf>
    <xf numFmtId="0" fontId="0" fillId="0" borderId="0" xfId="0" applyFill="1" applyBorder="1" applyAlignment="1">
      <alignment/>
    </xf>
    <xf numFmtId="0" fontId="2" fillId="0" borderId="7" xfId="21" applyFont="1" applyFill="1" applyBorder="1" applyAlignment="1">
      <alignment horizontal="center" wrapText="1"/>
      <protection/>
    </xf>
    <xf numFmtId="0" fontId="0" fillId="0" borderId="7" xfId="0" applyFill="1" applyBorder="1" applyAlignment="1">
      <alignment horizontal="center"/>
    </xf>
    <xf numFmtId="0" fontId="0" fillId="0" borderId="7" xfId="0" applyFill="1" applyBorder="1" applyAlignment="1">
      <alignment/>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2" fillId="0" borderId="12" xfId="21" applyFont="1" applyFill="1" applyBorder="1" applyAlignment="1">
      <alignment horizontal="center" wrapText="1"/>
      <protection/>
    </xf>
    <xf numFmtId="0" fontId="0" fillId="0" borderId="12" xfId="0" applyBorder="1" applyAlignment="1">
      <alignment horizontal="center"/>
    </xf>
    <xf numFmtId="0" fontId="0" fillId="0" borderId="12" xfId="0" applyFont="1" applyBorder="1" applyAlignment="1">
      <alignment horizontal="right"/>
    </xf>
    <xf numFmtId="0" fontId="0" fillId="0" borderId="13" xfId="0" applyBorder="1" applyAlignment="1">
      <alignment horizontal="center"/>
    </xf>
    <xf numFmtId="0" fontId="0" fillId="0" borderId="6" xfId="0" applyBorder="1" applyAlignment="1">
      <alignment horizontal="center"/>
    </xf>
    <xf numFmtId="0" fontId="4" fillId="2" borderId="7" xfId="21" applyFont="1" applyFill="1" applyBorder="1" applyAlignment="1">
      <alignment horizontal="center"/>
      <protection/>
    </xf>
    <xf numFmtId="0" fontId="3" fillId="0" borderId="0" xfId="0" applyFont="1" applyBorder="1" applyAlignment="1">
      <alignment horizontal="center"/>
    </xf>
    <xf numFmtId="0" fontId="0" fillId="2" borderId="7" xfId="0" applyFill="1" applyBorder="1" applyAlignment="1">
      <alignment horizontal="center"/>
    </xf>
    <xf numFmtId="0" fontId="0" fillId="0" borderId="0" xfId="0" applyNumberFormat="1" applyFill="1" applyAlignment="1">
      <alignment/>
    </xf>
    <xf numFmtId="0" fontId="0" fillId="0" borderId="0" xfId="0" applyNumberFormat="1" applyFon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xf>
    <xf numFmtId="0" fontId="0" fillId="0" borderId="0" xfId="20" applyNumberFormat="1" applyFont="1" applyFill="1" applyBorder="1" applyAlignment="1" applyProtection="1">
      <alignment horizontal="right"/>
      <protection locked="0"/>
    </xf>
    <xf numFmtId="0" fontId="0" fillId="0" borderId="0" xfId="0" applyNumberFormat="1" applyFont="1" applyFill="1" applyBorder="1" applyAlignment="1">
      <alignment horizontal="right"/>
    </xf>
    <xf numFmtId="0" fontId="0" fillId="0" borderId="0" xfId="0" applyFont="1" applyFill="1" applyBorder="1" applyAlignment="1">
      <alignment horizontal="right"/>
    </xf>
    <xf numFmtId="0" fontId="5" fillId="0" borderId="0" xfId="0" applyFont="1" applyBorder="1" applyAlignment="1">
      <alignment/>
    </xf>
    <xf numFmtId="15" fontId="7" fillId="0" borderId="0" xfId="0" applyNumberFormat="1" applyFont="1" applyAlignment="1">
      <alignment horizontal="center"/>
    </xf>
    <xf numFmtId="15" fontId="7" fillId="0" borderId="0" xfId="0" applyNumberFormat="1" applyFont="1" applyAlignment="1">
      <alignment horizontal="center"/>
    </xf>
    <xf numFmtId="0" fontId="0" fillId="0" borderId="0" xfId="0" applyFont="1" applyAlignment="1">
      <alignment horizontal="left"/>
    </xf>
    <xf numFmtId="0" fontId="0" fillId="0" borderId="0" xfId="0" applyNumberFormat="1" applyAlignment="1">
      <alignment/>
    </xf>
    <xf numFmtId="0" fontId="0" fillId="0" borderId="0" xfId="0" applyNumberFormat="1" applyFont="1" applyBorder="1" applyAlignment="1">
      <alignment/>
    </xf>
    <xf numFmtId="0" fontId="0" fillId="0" borderId="0" xfId="0" applyFont="1" applyAlignment="1">
      <alignment horizontal="right"/>
    </xf>
    <xf numFmtId="0" fontId="0" fillId="0" borderId="0" xfId="20" applyNumberFormat="1" applyFont="1" applyBorder="1" applyAlignment="1" applyProtection="1">
      <alignment horizontal="right"/>
      <protection locked="0"/>
    </xf>
    <xf numFmtId="0" fontId="0" fillId="0" borderId="0" xfId="0" applyNumberFormat="1" applyFont="1" applyAlignment="1">
      <alignment horizontal="right"/>
    </xf>
    <xf numFmtId="0" fontId="0" fillId="0" borderId="0" xfId="20" applyNumberFormat="1" applyFont="1" applyAlignment="1" applyProtection="1">
      <alignment horizontal="right"/>
      <protection locked="0"/>
    </xf>
    <xf numFmtId="1" fontId="0" fillId="0" borderId="0" xfId="20" applyNumberFormat="1" applyFont="1" applyAlignment="1" applyProtection="1">
      <alignment horizontal="right"/>
      <protection locked="0"/>
    </xf>
    <xf numFmtId="0" fontId="0" fillId="0" borderId="0" xfId="0" applyNumberFormat="1" applyFont="1" applyAlignment="1">
      <alignment/>
    </xf>
    <xf numFmtId="1" fontId="0" fillId="0" borderId="0" xfId="20" applyNumberFormat="1" applyFont="1" applyBorder="1" applyAlignment="1" applyProtection="1">
      <alignment horizontal="right"/>
      <protection locked="0"/>
    </xf>
    <xf numFmtId="0" fontId="0" fillId="0" borderId="0" xfId="0" applyFont="1" applyAlignment="1">
      <alignment/>
    </xf>
    <xf numFmtId="0" fontId="0" fillId="0" borderId="0" xfId="0" applyAlignment="1">
      <alignment horizontal="right"/>
    </xf>
    <xf numFmtId="0" fontId="0" fillId="0" borderId="0" xfId="0" applyNumberFormat="1" applyAlignment="1">
      <alignment horizontal="right"/>
    </xf>
    <xf numFmtId="0" fontId="0" fillId="0" borderId="0" xfId="0" applyFont="1" applyBorder="1" applyAlignment="1">
      <alignment/>
    </xf>
    <xf numFmtId="0" fontId="0" fillId="0" borderId="0" xfId="0" applyNumberFormat="1" applyFont="1" applyBorder="1" applyAlignment="1">
      <alignment horizontal="right"/>
    </xf>
    <xf numFmtId="0" fontId="0" fillId="0" borderId="0" xfId="0" applyNumberFormat="1" applyFont="1" applyFill="1" applyAlignment="1">
      <alignment horizontal="right"/>
    </xf>
    <xf numFmtId="0" fontId="0" fillId="0" borderId="0" xfId="0" applyFont="1" applyBorder="1" applyAlignment="1">
      <alignment horizontal="left"/>
    </xf>
    <xf numFmtId="0" fontId="0" fillId="0" borderId="0" xfId="0" applyNumberFormat="1" applyFont="1" applyAlignment="1">
      <alignment horizontal="left"/>
    </xf>
    <xf numFmtId="0" fontId="0" fillId="0" borderId="0" xfId="0" applyFont="1" applyFill="1" applyAlignment="1">
      <alignment horizontal="left"/>
    </xf>
    <xf numFmtId="0" fontId="0" fillId="0" borderId="4" xfId="0"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0" fillId="0" borderId="0" xfId="0" applyFill="1" applyAlignment="1">
      <alignment horizontal="center"/>
    </xf>
    <xf numFmtId="0" fontId="0" fillId="0" borderId="0" xfId="0" applyFont="1" applyFill="1" applyAlignment="1">
      <alignment/>
    </xf>
    <xf numFmtId="0" fontId="3" fillId="0" borderId="0" xfId="0" applyFont="1" applyBorder="1" applyAlignment="1">
      <alignment horizontal="left"/>
    </xf>
    <xf numFmtId="0" fontId="0" fillId="2" borderId="7" xfId="0" applyFont="1" applyFill="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NumberFormat="1" applyFont="1" applyAlignment="1">
      <alignment horizontal="center"/>
    </xf>
    <xf numFmtId="0" fontId="0" fillId="0" borderId="0" xfId="0" applyFont="1" applyFill="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0" xfId="0" applyNumberFormat="1" applyFont="1" applyFill="1" applyAlignment="1">
      <alignment horizontal="center"/>
    </xf>
    <xf numFmtId="0" fontId="6" fillId="0" borderId="0" xfId="20" applyFill="1">
      <alignment/>
      <protection/>
    </xf>
    <xf numFmtId="10" fontId="0" fillId="0" borderId="0" xfId="0" applyNumberFormat="1" applyBorder="1" applyAlignment="1">
      <alignment horizontal="right"/>
    </xf>
    <xf numFmtId="1" fontId="0" fillId="0" borderId="0" xfId="0" applyNumberFormat="1" applyAlignment="1">
      <alignment horizontal="center"/>
    </xf>
    <xf numFmtId="1" fontId="3" fillId="2" borderId="7" xfId="0" applyNumberFormat="1" applyFont="1" applyFill="1" applyBorder="1" applyAlignment="1">
      <alignment horizontal="center"/>
    </xf>
    <xf numFmtId="1" fontId="0" fillId="0" borderId="0" xfId="0" applyNumberFormat="1" applyBorder="1" applyAlignment="1">
      <alignment/>
    </xf>
    <xf numFmtId="1" fontId="0" fillId="0" borderId="0" xfId="0" applyNumberFormat="1" applyAlignment="1">
      <alignment horizontal="right"/>
    </xf>
    <xf numFmtId="1" fontId="0" fillId="0" borderId="1" xfId="0" applyNumberFormat="1" applyBorder="1" applyAlignment="1">
      <alignment horizontal="left"/>
    </xf>
    <xf numFmtId="1" fontId="0" fillId="0" borderId="0" xfId="0" applyNumberFormat="1" applyBorder="1" applyAlignment="1">
      <alignment horizontal="left"/>
    </xf>
    <xf numFmtId="1" fontId="0" fillId="0" borderId="0" xfId="0" applyNumberFormat="1" applyBorder="1" applyAlignment="1">
      <alignment horizontal="center"/>
    </xf>
    <xf numFmtId="1" fontId="0" fillId="0" borderId="5" xfId="0" applyNumberFormat="1" applyBorder="1" applyAlignment="1">
      <alignment horizontal="left"/>
    </xf>
    <xf numFmtId="1" fontId="0" fillId="0" borderId="0" xfId="0" applyNumberFormat="1" applyAlignment="1">
      <alignment horizontal="left"/>
    </xf>
    <xf numFmtId="1" fontId="0" fillId="0" borderId="12" xfId="0" applyNumberFormat="1" applyBorder="1" applyAlignment="1">
      <alignment horizontal="center"/>
    </xf>
    <xf numFmtId="0" fontId="0" fillId="0" borderId="12" xfId="0" applyNumberFormat="1" applyBorder="1" applyAlignment="1">
      <alignment horizontal="right"/>
    </xf>
    <xf numFmtId="0" fontId="0" fillId="0" borderId="13" xfId="0" applyNumberFormat="1" applyBorder="1" applyAlignment="1">
      <alignment horizontal="right"/>
    </xf>
    <xf numFmtId="0" fontId="0" fillId="0" borderId="0" xfId="0" applyNumberFormat="1" applyBorder="1" applyAlignment="1">
      <alignment horizontal="right"/>
    </xf>
    <xf numFmtId="0" fontId="2" fillId="0" borderId="14" xfId="21" applyFont="1" applyFill="1" applyBorder="1" applyAlignment="1">
      <alignment horizontal="center" wrapText="1"/>
      <protection/>
    </xf>
    <xf numFmtId="0" fontId="0" fillId="0" borderId="14" xfId="0" applyBorder="1" applyAlignment="1">
      <alignment horizontal="center"/>
    </xf>
    <xf numFmtId="0" fontId="0" fillId="0" borderId="15" xfId="0" applyBorder="1" applyAlignment="1">
      <alignment/>
    </xf>
    <xf numFmtId="15" fontId="7" fillId="0" borderId="15" xfId="0" applyNumberFormat="1" applyFont="1" applyBorder="1" applyAlignment="1">
      <alignment horizontal="center"/>
    </xf>
    <xf numFmtId="0" fontId="0" fillId="0" borderId="14" xfId="0" applyBorder="1" applyAlignment="1">
      <alignment/>
    </xf>
    <xf numFmtId="0" fontId="0" fillId="0" borderId="16" xfId="0" applyNumberFormat="1" applyBorder="1" applyAlignment="1">
      <alignment horizontal="right"/>
    </xf>
    <xf numFmtId="1" fontId="0" fillId="0" borderId="16" xfId="0" applyNumberFormat="1" applyBorder="1" applyAlignment="1">
      <alignment horizontal="center"/>
    </xf>
    <xf numFmtId="0" fontId="0" fillId="0" borderId="17" xfId="0" applyNumberFormat="1" applyBorder="1" applyAlignment="1">
      <alignment horizontal="righ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xf>
    <xf numFmtId="0" fontId="0" fillId="0" borderId="15" xfId="0" applyBorder="1" applyAlignment="1">
      <alignment horizontal="center"/>
    </xf>
    <xf numFmtId="0" fontId="0" fillId="0" borderId="15" xfId="0" applyFill="1" applyBorder="1" applyAlignment="1">
      <alignment/>
    </xf>
    <xf numFmtId="0" fontId="0" fillId="0" borderId="15" xfId="0" applyFont="1" applyFill="1" applyBorder="1" applyAlignment="1">
      <alignment/>
    </xf>
    <xf numFmtId="0" fontId="0" fillId="0" borderId="15" xfId="0" applyFont="1" applyBorder="1" applyAlignment="1">
      <alignment horizontal="left"/>
    </xf>
    <xf numFmtId="0" fontId="0" fillId="0" borderId="15" xfId="0" applyFont="1" applyFill="1" applyBorder="1" applyAlignment="1">
      <alignment horizontal="center"/>
    </xf>
    <xf numFmtId="0" fontId="0" fillId="0" borderId="15" xfId="0" applyNumberFormat="1" applyFont="1" applyFill="1" applyBorder="1" applyAlignment="1">
      <alignment/>
    </xf>
    <xf numFmtId="0" fontId="0" fillId="0" borderId="15" xfId="0" applyNumberFormat="1" applyFont="1" applyFill="1" applyBorder="1" applyAlignment="1">
      <alignment/>
    </xf>
    <xf numFmtId="0" fontId="0" fillId="0" borderId="15" xfId="0" applyFont="1" applyBorder="1" applyAlignment="1">
      <alignment/>
    </xf>
    <xf numFmtId="0" fontId="0" fillId="0" borderId="15" xfId="0" applyNumberFormat="1" applyFont="1" applyBorder="1" applyAlignment="1">
      <alignment horizontal="right"/>
    </xf>
    <xf numFmtId="1" fontId="0" fillId="0" borderId="14" xfId="0" applyNumberFormat="1" applyBorder="1" applyAlignment="1">
      <alignment horizontal="center"/>
    </xf>
    <xf numFmtId="0" fontId="3" fillId="0" borderId="0" xfId="0" applyFont="1" applyBorder="1" applyAlignment="1">
      <alignment/>
    </xf>
    <xf numFmtId="0" fontId="0" fillId="0" borderId="8" xfId="0" applyBorder="1" applyAlignment="1">
      <alignment/>
    </xf>
    <xf numFmtId="0" fontId="0" fillId="0" borderId="3" xfId="0" applyFont="1" applyBorder="1" applyAlignment="1">
      <alignment/>
    </xf>
    <xf numFmtId="0" fontId="0" fillId="0" borderId="3" xfId="0" applyFont="1" applyFill="1" applyBorder="1" applyAlignment="1">
      <alignment/>
    </xf>
    <xf numFmtId="0" fontId="0" fillId="0" borderId="3" xfId="0" applyFill="1" applyBorder="1" applyAlignment="1">
      <alignment/>
    </xf>
    <xf numFmtId="0" fontId="0" fillId="0" borderId="17" xfId="0" applyBorder="1" applyAlignment="1">
      <alignment/>
    </xf>
    <xf numFmtId="0" fontId="0" fillId="0" borderId="15" xfId="0" applyNumberFormat="1" applyBorder="1" applyAlignment="1">
      <alignment/>
    </xf>
    <xf numFmtId="0" fontId="2" fillId="0" borderId="0" xfId="0" applyFont="1" applyAlignment="1">
      <alignment/>
    </xf>
    <xf numFmtId="0" fontId="9" fillId="0" borderId="0" xfId="0" applyFont="1" applyAlignment="1">
      <alignment/>
    </xf>
    <xf numFmtId="0" fontId="9" fillId="0" borderId="15" xfId="0" applyFont="1" applyBorder="1" applyAlignment="1">
      <alignment/>
    </xf>
    <xf numFmtId="0" fontId="0" fillId="0" borderId="8" xfId="0" applyFill="1" applyBorder="1" applyAlignment="1">
      <alignment/>
    </xf>
    <xf numFmtId="0" fontId="0" fillId="0" borderId="3" xfId="0" applyNumberFormat="1" applyFill="1" applyBorder="1" applyAlignment="1">
      <alignment/>
    </xf>
    <xf numFmtId="0" fontId="0" fillId="0" borderId="17" xfId="0" applyFill="1" applyBorder="1" applyAlignment="1">
      <alignment/>
    </xf>
    <xf numFmtId="0" fontId="0" fillId="0" borderId="1" xfId="0" applyFont="1" applyFill="1" applyBorder="1" applyAlignment="1">
      <alignment/>
    </xf>
    <xf numFmtId="0" fontId="0" fillId="0" borderId="21" xfId="0" applyFill="1" applyBorder="1" applyAlignment="1">
      <alignment/>
    </xf>
    <xf numFmtId="0" fontId="0" fillId="0" borderId="21" xfId="0" applyNumberFormat="1" applyFont="1" applyFill="1" applyBorder="1" applyAlignment="1">
      <alignment/>
    </xf>
    <xf numFmtId="0" fontId="0" fillId="0" borderId="0" xfId="0" applyBorder="1" applyAlignment="1">
      <alignment horizontal="right"/>
    </xf>
    <xf numFmtId="0" fontId="0" fillId="0" borderId="0" xfId="0" applyFill="1" applyBorder="1" applyAlignment="1">
      <alignment horizontal="right"/>
    </xf>
    <xf numFmtId="0" fontId="0" fillId="0" borderId="15" xfId="0" applyBorder="1" applyAlignment="1">
      <alignment horizontal="right"/>
    </xf>
  </cellXfs>
  <cellStyles count="11">
    <cellStyle name="Normal" xfId="0"/>
    <cellStyle name="Comma_Sheet1" xfId="15"/>
    <cellStyle name="Currency [0]_Sheet1" xfId="16"/>
    <cellStyle name="Currency_Sheet1" xfId="17"/>
    <cellStyle name="Comma" xfId="18"/>
    <cellStyle name="Comma [0]" xfId="19"/>
    <cellStyle name="Normal_PPP" xfId="20"/>
    <cellStyle name="Normal_Sheet1"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736"/>
  <sheetViews>
    <sheetView tabSelected="1" zoomScale="75" zoomScaleNormal="75" workbookViewId="0" topLeftCell="A1">
      <pane xSplit="2" ySplit="2" topLeftCell="C141" activePane="bottomRight" state="frozen"/>
      <selection pane="topLeft" activeCell="A1" sqref="A1"/>
      <selection pane="topRight" activeCell="C1" sqref="C1"/>
      <selection pane="bottomLeft" activeCell="A3" sqref="A3"/>
      <selection pane="bottomRight" activeCell="D191" sqref="D191"/>
    </sheetView>
  </sheetViews>
  <sheetFormatPr defaultColWidth="9.140625" defaultRowHeight="12.75"/>
  <cols>
    <col min="1" max="1" width="5.00390625" style="1" customWidth="1"/>
    <col min="2" max="2" width="11.421875" style="1" customWidth="1"/>
    <col min="3" max="3" width="9.140625" style="1" customWidth="1"/>
    <col min="4" max="4" width="20.28125" style="1" customWidth="1"/>
    <col min="5" max="5" width="4.7109375" style="0" customWidth="1"/>
    <col min="6" max="6" width="3.8515625" style="1" customWidth="1"/>
    <col min="7" max="8" width="3.421875" style="1" customWidth="1"/>
    <col min="9" max="9" width="3.28125" style="1" customWidth="1"/>
    <col min="10" max="11" width="7.7109375" style="1" customWidth="1"/>
    <col min="12" max="12" width="13.7109375" style="94" customWidth="1"/>
    <col min="13" max="13" width="16.7109375" style="94" customWidth="1"/>
    <col min="14" max="14" width="7.7109375" style="1" customWidth="1"/>
    <col min="15" max="15" width="10.140625" style="1" customWidth="1"/>
    <col min="16" max="16" width="10.421875" style="1" customWidth="1"/>
    <col min="17" max="17" width="11.00390625" style="1" customWidth="1"/>
    <col min="18" max="18" width="10.421875" style="1" customWidth="1"/>
    <col min="19" max="19" width="9.421875" style="1" customWidth="1"/>
    <col min="20" max="20" width="11.8515625" style="1" customWidth="1"/>
    <col min="21" max="22" width="6.7109375" style="1" customWidth="1"/>
    <col min="23" max="23" width="7.28125" style="1" customWidth="1"/>
    <col min="24" max="24" width="6.7109375" style="1" customWidth="1"/>
    <col min="25" max="25" width="15.8515625" style="1" customWidth="1"/>
    <col min="26" max="26" width="45.8515625" style="0" customWidth="1"/>
    <col min="27" max="27" width="19.421875" style="12" customWidth="1"/>
    <col min="28" max="28" width="31.140625" style="12" customWidth="1"/>
    <col min="29" max="29" width="28.421875" style="12" customWidth="1"/>
    <col min="30" max="30" width="38.00390625" style="12" customWidth="1"/>
    <col min="31" max="31" width="19.28125" style="0" customWidth="1"/>
    <col min="32" max="32" width="24.8515625" style="0" customWidth="1"/>
    <col min="33" max="33" width="21.8515625" style="0" customWidth="1"/>
    <col min="34" max="34" width="27.00390625" style="0" customWidth="1"/>
    <col min="35" max="35" width="22.7109375" style="0" customWidth="1"/>
    <col min="36" max="36" width="30.421875" style="0" customWidth="1"/>
    <col min="37" max="37" width="30.140625" style="0" customWidth="1"/>
    <col min="38" max="38" width="27.28125" style="0" customWidth="1"/>
    <col min="39" max="39" width="36.00390625" style="0" customWidth="1"/>
    <col min="40" max="40" width="34.421875" style="12" customWidth="1"/>
    <col min="41" max="41" width="31.28125" style="0" customWidth="1"/>
    <col min="42" max="43" width="19.57421875" style="0" customWidth="1"/>
    <col min="44" max="44" width="29.00390625" style="0" customWidth="1"/>
    <col min="45" max="45" width="26.00390625" style="0" customWidth="1"/>
    <col min="46" max="46" width="12.28125" style="0" customWidth="1"/>
    <col min="47" max="47" width="15.28125" style="0" customWidth="1"/>
    <col min="48" max="48" width="19.28125" style="0" customWidth="1"/>
    <col min="49" max="49" width="29.7109375" style="0" customWidth="1"/>
    <col min="50" max="50" width="26.00390625" style="0" customWidth="1"/>
    <col min="51" max="51" width="34.28125" style="0" customWidth="1"/>
    <col min="52" max="52" width="33.7109375" style="0" customWidth="1"/>
    <col min="53" max="53" width="31.28125" style="0" customWidth="1"/>
    <col min="54" max="54" width="19.57421875" style="0" customWidth="1"/>
    <col min="55" max="55" width="23.57421875" style="12" customWidth="1"/>
    <col min="56" max="56" width="30.00390625" style="0" customWidth="1"/>
    <col min="57" max="57" width="26.57421875" style="0" customWidth="1"/>
    <col min="58" max="58" width="12.421875" style="0" customWidth="1"/>
    <col min="59" max="59" width="14.57421875" style="0" customWidth="1"/>
    <col min="60" max="60" width="18.28125" style="0" customWidth="1"/>
    <col min="61" max="61" width="29.28125" style="0" customWidth="1"/>
    <col min="62" max="62" width="25.7109375" style="0" customWidth="1"/>
    <col min="63" max="63" width="35.7109375" style="0" customWidth="1"/>
    <col min="64" max="64" width="33.7109375" style="12" customWidth="1"/>
    <col min="65" max="65" width="27.57421875" style="0" customWidth="1"/>
    <col min="66" max="66" width="19.57421875" style="0" customWidth="1"/>
    <col min="67" max="67" width="18.28125" style="0" customWidth="1"/>
    <col min="68" max="68" width="29.421875" style="0" customWidth="1"/>
    <col min="69" max="69" width="26.28125" style="0" customWidth="1"/>
    <col min="70" max="70" width="12.57421875" style="0" customWidth="1"/>
    <col min="71" max="71" width="15.7109375" style="0" customWidth="1"/>
    <col min="72" max="72" width="17.421875" style="0" customWidth="1"/>
    <col min="73" max="73" width="28.8515625" style="0" customWidth="1"/>
    <col min="74" max="74" width="26.57421875" style="0" customWidth="1"/>
    <col min="75" max="75" width="36.57421875" style="0" customWidth="1"/>
    <col min="76" max="76" width="33.57421875" style="12" customWidth="1"/>
    <col min="77" max="77" width="31.140625" style="12" customWidth="1"/>
    <col min="78" max="78" width="33.421875" style="12" customWidth="1"/>
    <col min="79" max="79" width="32.140625" style="12" customWidth="1"/>
    <col min="80" max="81" width="33.421875" style="12" customWidth="1"/>
    <col min="82" max="82" width="30.421875" style="12" customWidth="1"/>
    <col min="83" max="83" width="32.28125" style="12" customWidth="1"/>
    <col min="84" max="84" width="32.8515625" style="12" customWidth="1"/>
    <col min="85" max="85" width="33.421875" style="12" customWidth="1"/>
    <col min="86" max="86" width="29.421875" style="12" customWidth="1"/>
    <col min="87" max="87" width="31.140625" style="12" customWidth="1"/>
    <col min="88" max="89" width="33.421875" style="12" customWidth="1"/>
    <col min="90" max="90" width="35.00390625" style="12" customWidth="1"/>
    <col min="91" max="92" width="33.421875" style="12" customWidth="1"/>
    <col min="93" max="93" width="34.140625" style="12" customWidth="1"/>
    <col min="94" max="94" width="20.421875" style="12" customWidth="1"/>
    <col min="95" max="95" width="28.57421875" style="12" customWidth="1"/>
    <col min="96" max="96" width="29.00390625" style="12" customWidth="1"/>
    <col min="97" max="97" width="32.28125" style="12" customWidth="1"/>
    <col min="98" max="98" width="35.28125" style="12" customWidth="1"/>
    <col min="99" max="99" width="28.140625" style="0" customWidth="1"/>
    <col min="100" max="100" width="30.140625" style="0" customWidth="1"/>
    <col min="101" max="101" width="32.57421875" style="0" customWidth="1"/>
    <col min="102" max="102" width="26.57421875" style="0" customWidth="1"/>
    <col min="103" max="103" width="33.28125" style="0" customWidth="1"/>
    <col min="104" max="104" width="30.00390625" style="0" customWidth="1"/>
    <col min="105" max="105" width="31.421875" style="0" customWidth="1"/>
    <col min="106" max="106" width="33.28125" style="0" customWidth="1"/>
    <col min="107" max="107" width="43.00390625" style="0" customWidth="1"/>
    <col min="108" max="108" width="34.421875" style="0" customWidth="1"/>
    <col min="109" max="109" width="29.140625" style="0" customWidth="1"/>
    <col min="110" max="110" width="28.140625" style="0" customWidth="1"/>
    <col min="111" max="111" width="34.8515625" style="0" customWidth="1"/>
    <col min="112" max="112" width="14.00390625" style="0" customWidth="1"/>
    <col min="113" max="113" width="11.421875" style="11" customWidth="1"/>
  </cols>
  <sheetData>
    <row r="1" spans="1:111" ht="12.75">
      <c r="A1" s="4" t="s">
        <v>361</v>
      </c>
      <c r="AF1" s="56" t="s">
        <v>502</v>
      </c>
      <c r="AG1" s="56"/>
      <c r="AN1" s="46" t="s">
        <v>592</v>
      </c>
      <c r="AV1" s="83" t="s">
        <v>593</v>
      </c>
      <c r="AZ1" s="46" t="s">
        <v>602</v>
      </c>
      <c r="BH1" s="83" t="s">
        <v>603</v>
      </c>
      <c r="BL1" s="46" t="s">
        <v>604</v>
      </c>
      <c r="BT1" s="83" t="s">
        <v>605</v>
      </c>
      <c r="BU1" s="83"/>
      <c r="BV1" s="83"/>
      <c r="BW1" s="83"/>
      <c r="BX1" s="129" t="s">
        <v>481</v>
      </c>
      <c r="CA1" s="56" t="s">
        <v>502</v>
      </c>
      <c r="CF1" s="46" t="s">
        <v>592</v>
      </c>
      <c r="CG1" s="83" t="s">
        <v>593</v>
      </c>
      <c r="CH1" s="75"/>
      <c r="CI1" s="75"/>
      <c r="CJ1" s="46" t="s">
        <v>602</v>
      </c>
      <c r="CK1" s="83" t="s">
        <v>603</v>
      </c>
      <c r="CL1" s="83"/>
      <c r="CM1" s="46" t="s">
        <v>604</v>
      </c>
      <c r="CN1" s="83" t="s">
        <v>605</v>
      </c>
      <c r="CO1" s="83"/>
      <c r="CP1" s="129" t="s">
        <v>41</v>
      </c>
      <c r="CX1" s="83" t="s">
        <v>592</v>
      </c>
      <c r="CY1" s="83" t="s">
        <v>593</v>
      </c>
      <c r="CZ1" s="83"/>
      <c r="DA1" s="83"/>
      <c r="DB1" s="83" t="s">
        <v>602</v>
      </c>
      <c r="DC1" s="83" t="s">
        <v>603</v>
      </c>
      <c r="DD1" s="83"/>
      <c r="DE1" s="83" t="s">
        <v>604</v>
      </c>
      <c r="DF1" s="83" t="s">
        <v>605</v>
      </c>
      <c r="DG1" s="83"/>
    </row>
    <row r="2" spans="1:113" s="47" customFormat="1" ht="12.75">
      <c r="A2" s="45" t="s">
        <v>343</v>
      </c>
      <c r="B2" s="45" t="s">
        <v>129</v>
      </c>
      <c r="C2" s="45" t="s">
        <v>499</v>
      </c>
      <c r="D2" s="45" t="s">
        <v>503</v>
      </c>
      <c r="E2" s="23" t="s">
        <v>295</v>
      </c>
      <c r="F2" s="23" t="s">
        <v>288</v>
      </c>
      <c r="G2" s="23" t="s">
        <v>289</v>
      </c>
      <c r="H2" s="23" t="s">
        <v>290</v>
      </c>
      <c r="I2" s="23" t="s">
        <v>291</v>
      </c>
      <c r="J2" s="23" t="s">
        <v>292</v>
      </c>
      <c r="K2" s="23" t="s">
        <v>665</v>
      </c>
      <c r="L2" s="95" t="s">
        <v>666</v>
      </c>
      <c r="M2" s="95" t="s">
        <v>667</v>
      </c>
      <c r="N2" s="23" t="s">
        <v>293</v>
      </c>
      <c r="O2" s="23" t="s">
        <v>495</v>
      </c>
      <c r="P2" s="23" t="s">
        <v>360</v>
      </c>
      <c r="Q2" s="23" t="s">
        <v>339</v>
      </c>
      <c r="R2" s="23" t="s">
        <v>339</v>
      </c>
      <c r="S2" s="23" t="s">
        <v>362</v>
      </c>
      <c r="T2" s="23" t="s">
        <v>340</v>
      </c>
      <c r="U2" s="23" t="s">
        <v>344</v>
      </c>
      <c r="V2" s="23" t="s">
        <v>362</v>
      </c>
      <c r="W2" s="23" t="s">
        <v>345</v>
      </c>
      <c r="X2" s="23" t="s">
        <v>362</v>
      </c>
      <c r="Y2" s="23" t="s">
        <v>486</v>
      </c>
      <c r="Z2" s="23" t="s">
        <v>296</v>
      </c>
      <c r="AA2" s="23" t="s">
        <v>488</v>
      </c>
      <c r="AB2" s="23" t="s">
        <v>464</v>
      </c>
      <c r="AC2" s="23" t="s">
        <v>470</v>
      </c>
      <c r="AD2" s="23" t="s">
        <v>380</v>
      </c>
      <c r="AE2" s="23" t="s">
        <v>490</v>
      </c>
      <c r="AF2" s="84" t="s">
        <v>465</v>
      </c>
      <c r="AG2" s="84" t="s">
        <v>471</v>
      </c>
      <c r="AH2" s="84" t="s">
        <v>466</v>
      </c>
      <c r="AI2" s="84" t="s">
        <v>472</v>
      </c>
      <c r="AJ2" s="84" t="s">
        <v>492</v>
      </c>
      <c r="AK2" s="23" t="s">
        <v>467</v>
      </c>
      <c r="AL2" s="23" t="s">
        <v>94</v>
      </c>
      <c r="AM2" s="23" t="s">
        <v>381</v>
      </c>
      <c r="AN2" s="84" t="s">
        <v>596</v>
      </c>
      <c r="AO2" s="84" t="s">
        <v>597</v>
      </c>
      <c r="AP2" s="84" t="s">
        <v>598</v>
      </c>
      <c r="AQ2" s="23" t="s">
        <v>599</v>
      </c>
      <c r="AR2" s="23" t="s">
        <v>600</v>
      </c>
      <c r="AS2" s="23" t="s">
        <v>601</v>
      </c>
      <c r="AT2" s="84" t="s">
        <v>391</v>
      </c>
      <c r="AU2" s="84" t="s">
        <v>392</v>
      </c>
      <c r="AV2" s="23" t="s">
        <v>599</v>
      </c>
      <c r="AW2" s="23" t="s">
        <v>600</v>
      </c>
      <c r="AX2" s="23" t="s">
        <v>601</v>
      </c>
      <c r="AY2" s="23" t="s">
        <v>382</v>
      </c>
      <c r="AZ2" s="84" t="s">
        <v>494</v>
      </c>
      <c r="BA2" s="84" t="s">
        <v>493</v>
      </c>
      <c r="BB2" s="84" t="s">
        <v>618</v>
      </c>
      <c r="BC2" s="23" t="s">
        <v>489</v>
      </c>
      <c r="BD2" s="23" t="s">
        <v>468</v>
      </c>
      <c r="BE2" s="23" t="s">
        <v>473</v>
      </c>
      <c r="BF2" s="84" t="s">
        <v>391</v>
      </c>
      <c r="BG2" s="84" t="s">
        <v>392</v>
      </c>
      <c r="BH2" s="23" t="s">
        <v>489</v>
      </c>
      <c r="BI2" s="23" t="s">
        <v>468</v>
      </c>
      <c r="BJ2" s="23" t="s">
        <v>473</v>
      </c>
      <c r="BK2" s="23" t="s">
        <v>595</v>
      </c>
      <c r="BL2" s="84" t="s">
        <v>496</v>
      </c>
      <c r="BM2" s="84" t="s">
        <v>497</v>
      </c>
      <c r="BN2" s="84" t="s">
        <v>621</v>
      </c>
      <c r="BO2" s="23" t="s">
        <v>491</v>
      </c>
      <c r="BP2" s="23" t="s">
        <v>469</v>
      </c>
      <c r="BQ2" s="23" t="s">
        <v>590</v>
      </c>
      <c r="BR2" s="84" t="s">
        <v>391</v>
      </c>
      <c r="BS2" s="84" t="s">
        <v>392</v>
      </c>
      <c r="BT2" s="23" t="s">
        <v>491</v>
      </c>
      <c r="BU2" s="23" t="s">
        <v>469</v>
      </c>
      <c r="BV2" s="23" t="s">
        <v>590</v>
      </c>
      <c r="BW2" s="23" t="s">
        <v>591</v>
      </c>
      <c r="BX2" s="23" t="s">
        <v>498</v>
      </c>
      <c r="BY2" s="23" t="s">
        <v>474</v>
      </c>
      <c r="BZ2" s="23" t="s">
        <v>475</v>
      </c>
      <c r="CA2" s="84" t="s">
        <v>500</v>
      </c>
      <c r="CB2" s="84" t="s">
        <v>501</v>
      </c>
      <c r="CC2" s="23" t="s">
        <v>390</v>
      </c>
      <c r="CD2" s="23" t="s">
        <v>476</v>
      </c>
      <c r="CE2" s="23" t="s">
        <v>477</v>
      </c>
      <c r="CF2" s="23" t="s">
        <v>606</v>
      </c>
      <c r="CG2" s="23" t="s">
        <v>606</v>
      </c>
      <c r="CH2" s="23" t="s">
        <v>479</v>
      </c>
      <c r="CI2" s="23" t="s">
        <v>480</v>
      </c>
      <c r="CJ2" s="23" t="s">
        <v>393</v>
      </c>
      <c r="CK2" s="23" t="s">
        <v>393</v>
      </c>
      <c r="CL2" s="23" t="s">
        <v>607</v>
      </c>
      <c r="CM2" s="23" t="s">
        <v>616</v>
      </c>
      <c r="CN2" s="23" t="s">
        <v>616</v>
      </c>
      <c r="CO2" s="23" t="s">
        <v>608</v>
      </c>
      <c r="CP2" s="84" t="s">
        <v>41</v>
      </c>
      <c r="CQ2" s="84" t="s">
        <v>40</v>
      </c>
      <c r="CR2" s="23" t="s">
        <v>39</v>
      </c>
      <c r="CS2" s="23" t="s">
        <v>474</v>
      </c>
      <c r="CT2" s="23" t="s">
        <v>475</v>
      </c>
      <c r="CU2" s="23" t="s">
        <v>394</v>
      </c>
      <c r="CV2" s="23" t="s">
        <v>476</v>
      </c>
      <c r="CW2" s="23" t="s">
        <v>477</v>
      </c>
      <c r="CX2" s="23" t="s">
        <v>594</v>
      </c>
      <c r="CY2" s="23" t="s">
        <v>594</v>
      </c>
      <c r="CZ2" s="23" t="s">
        <v>479</v>
      </c>
      <c r="DA2" s="23" t="s">
        <v>480</v>
      </c>
      <c r="DB2" s="23" t="s">
        <v>395</v>
      </c>
      <c r="DC2" s="23" t="s">
        <v>395</v>
      </c>
      <c r="DD2" s="23" t="s">
        <v>607</v>
      </c>
      <c r="DE2" s="23" t="s">
        <v>617</v>
      </c>
      <c r="DF2" s="23" t="s">
        <v>617</v>
      </c>
      <c r="DG2" s="23" t="s">
        <v>608</v>
      </c>
      <c r="DH2" s="23" t="s">
        <v>586</v>
      </c>
      <c r="DI2" s="45" t="s">
        <v>652</v>
      </c>
    </row>
    <row r="3" spans="1:113" ht="12.75">
      <c r="A3" s="40">
        <v>23</v>
      </c>
      <c r="B3" s="41" t="s">
        <v>130</v>
      </c>
      <c r="C3" s="59" t="s">
        <v>504</v>
      </c>
      <c r="D3" s="57">
        <v>21453</v>
      </c>
      <c r="E3" s="42">
        <v>159</v>
      </c>
      <c r="F3" s="41">
        <v>27</v>
      </c>
      <c r="G3" s="41">
        <v>2</v>
      </c>
      <c r="H3" s="41">
        <v>0</v>
      </c>
      <c r="I3" s="41">
        <v>0</v>
      </c>
      <c r="J3" s="104">
        <f>100*((F3/E3)-((F3/E3)*(G3/12)))</f>
        <v>14.150943396226415</v>
      </c>
      <c r="K3" s="104">
        <f>F3/E3</f>
        <v>0.16981132075471697</v>
      </c>
      <c r="L3" s="103">
        <f>IF(K3&gt;0,1,0)</f>
        <v>1</v>
      </c>
      <c r="M3" s="103">
        <f>IF(K3&gt;0.037,1,0)</f>
        <v>1</v>
      </c>
      <c r="N3" s="105">
        <f>100*((H3/E3)-((H3/E3)*(I3/12)))</f>
        <v>0</v>
      </c>
      <c r="O3" s="103">
        <f>IF(H3&gt;0,1,0)</f>
        <v>0</v>
      </c>
      <c r="P3" s="105">
        <f>J3-N3</f>
        <v>14.150943396226415</v>
      </c>
      <c r="Q3" s="43" t="s">
        <v>298</v>
      </c>
      <c r="R3" s="41">
        <v>0</v>
      </c>
      <c r="S3" s="29"/>
      <c r="T3" s="44">
        <v>0</v>
      </c>
      <c r="U3" s="43">
        <v>0</v>
      </c>
      <c r="V3" s="29"/>
      <c r="W3" s="15">
        <v>1</v>
      </c>
      <c r="X3" s="29" t="s">
        <v>379</v>
      </c>
      <c r="Y3" s="41">
        <v>1</v>
      </c>
      <c r="Z3" s="29" t="s">
        <v>297</v>
      </c>
      <c r="AA3" s="30">
        <v>4.678362573099415</v>
      </c>
      <c r="AB3">
        <v>1.5565397918560029</v>
      </c>
      <c r="AC3" s="32">
        <v>0</v>
      </c>
      <c r="AD3" s="32">
        <f>IF(R3=1,AB3,AC3)</f>
        <v>0</v>
      </c>
      <c r="AE3">
        <v>1.7877200098734445</v>
      </c>
      <c r="AF3">
        <v>2.908920335843734</v>
      </c>
      <c r="AG3">
        <v>2.480094269078929</v>
      </c>
      <c r="AH3">
        <v>3.314014028506448</v>
      </c>
      <c r="AI3">
        <v>4.267814278952374</v>
      </c>
      <c r="AJ3" s="1" t="s">
        <v>388</v>
      </c>
      <c r="AK3">
        <f>IF(AJ3="Left",AF3,AH3)</f>
        <v>2.908920335843734</v>
      </c>
      <c r="AL3">
        <f>IF(AJ3="Left",AG3,AI3)</f>
        <v>2.480094269078929</v>
      </c>
      <c r="AM3" s="32">
        <f>IF(R3=1,AK3,AL3)</f>
        <v>2.480094269078929</v>
      </c>
      <c r="AN3" s="59" t="s">
        <v>545</v>
      </c>
      <c r="AO3" s="59" t="s">
        <v>553</v>
      </c>
      <c r="AP3" s="85" t="s">
        <v>619</v>
      </c>
      <c r="AQ3" s="85">
        <v>16.22425629290618</v>
      </c>
      <c r="AR3">
        <v>6.81955959457828</v>
      </c>
      <c r="AS3">
        <v>3.7757437070938216</v>
      </c>
      <c r="AT3" s="82">
        <v>13.333333333333332</v>
      </c>
      <c r="AU3" s="82">
        <v>52.28070175438596</v>
      </c>
      <c r="AV3" s="82">
        <f>AQ3/AU3</f>
        <v>0.3103297344616283</v>
      </c>
      <c r="AW3" s="82">
        <f>(AR3+AT3)/AU3</f>
        <v>0.3854747976144168</v>
      </c>
      <c r="AX3" s="82">
        <f>(AS3+AT3)/AU3</f>
        <v>0.32725415815582143</v>
      </c>
      <c r="AY3" s="32">
        <f>IF(R3=1,AW3,AX3)</f>
        <v>0.32725415815582143</v>
      </c>
      <c r="AZ3" s="59" t="s">
        <v>546</v>
      </c>
      <c r="BA3" s="59" t="s">
        <v>558</v>
      </c>
      <c r="BB3" s="85" t="s">
        <v>620</v>
      </c>
      <c r="BC3" s="12">
        <v>14.072748969308384</v>
      </c>
      <c r="BD3">
        <v>3.8095238095238093</v>
      </c>
      <c r="BE3">
        <v>12.850877192982454</v>
      </c>
      <c r="BF3" s="69">
        <v>74.3</v>
      </c>
      <c r="BG3" s="69">
        <v>113.40614525139665</v>
      </c>
      <c r="BH3" s="82">
        <f>BC3/BG3</f>
        <v>0.12409159078736141</v>
      </c>
      <c r="BI3" s="82">
        <f>(BD3+BF3)/BG3</f>
        <v>0.6887591817566152</v>
      </c>
      <c r="BJ3" s="82">
        <f>(BE3+BF3)/BG3</f>
        <v>0.7684846090111607</v>
      </c>
      <c r="BK3" s="32">
        <f>IF(R3=1,BI3,BJ3)</f>
        <v>0.7684846090111607</v>
      </c>
      <c r="BL3" s="82" t="s">
        <v>545</v>
      </c>
      <c r="BM3" s="82" t="s">
        <v>553</v>
      </c>
      <c r="BN3" s="88" t="s">
        <v>619</v>
      </c>
      <c r="BO3">
        <v>16.22425629290618</v>
      </c>
      <c r="BP3">
        <v>6.81955959457828</v>
      </c>
      <c r="BQ3" s="136">
        <v>3.7757437070938216</v>
      </c>
      <c r="BR3" s="82">
        <v>13.333333333333332</v>
      </c>
      <c r="BS3" s="82">
        <v>52.28070175438596</v>
      </c>
      <c r="BT3" s="82">
        <f>BO3/BS3</f>
        <v>0.3103297344616283</v>
      </c>
      <c r="BU3" s="142">
        <f>(BP3+BR3)/BS3</f>
        <v>0.3854747976144168</v>
      </c>
      <c r="BV3" s="52">
        <f>(BQ3+BR3)/BS3</f>
        <v>0.32725415815582143</v>
      </c>
      <c r="BW3" s="32">
        <f>IF(R3=1,BU3,BV3)</f>
        <v>0.32725415815582143</v>
      </c>
      <c r="BX3" s="139">
        <v>2.0420023005888512</v>
      </c>
      <c r="BY3" s="32">
        <f aca="true" t="shared" si="0" ref="BY3:BY34">ABS(BX3-AB3)</f>
        <v>0.48546250873284835</v>
      </c>
      <c r="BZ3" s="32">
        <f aca="true" t="shared" si="1" ref="BZ3:BZ34">IF(R3=1,ABS(BX3-AB3),ABS(BX3-AC3))</f>
        <v>2.0420023005888512</v>
      </c>
      <c r="CA3" s="49">
        <v>3.201272563554494</v>
      </c>
      <c r="CB3" s="49">
        <v>3.201272563554494</v>
      </c>
      <c r="CC3" s="49">
        <f aca="true" t="shared" si="2" ref="CC3:CC34">IF(AJ3="Left",CA3,CB3)</f>
        <v>3.201272563554494</v>
      </c>
      <c r="CD3" s="49">
        <f aca="true" t="shared" si="3" ref="CD3:CD34">ABS(CC3-AK3)</f>
        <v>0.2923522277107602</v>
      </c>
      <c r="CE3" s="49">
        <f aca="true" t="shared" si="4" ref="CE3:CE34">IF(R3=1,ABS(CC3-AK3),ABS(CC3-AL3))</f>
        <v>0.7211782944755649</v>
      </c>
      <c r="CF3" s="49">
        <v>8.625730994152047</v>
      </c>
      <c r="CG3" s="49">
        <f aca="true" t="shared" si="5" ref="CG3:CG34">(CF3+AT3)/AU3</f>
        <v>0.42002237136465326</v>
      </c>
      <c r="CH3" s="49">
        <f aca="true" t="shared" si="6" ref="CH3:CH34">ABS(CG3-AW3)</f>
        <v>0.03454757375023648</v>
      </c>
      <c r="CI3" s="49">
        <f aca="true" t="shared" si="7" ref="CI3:CI34">IF(R3=1,ABS(CG3-AW3),ABS(CG3-AX3))</f>
        <v>0.09276821320883183</v>
      </c>
      <c r="CJ3" s="49">
        <v>1.0638297872340425</v>
      </c>
      <c r="CK3" s="49">
        <f aca="true" t="shared" si="8" ref="CK3:CK34">(CJ3+BF3)/BG3</f>
        <v>0.6645480244493708</v>
      </c>
      <c r="CL3" s="49">
        <f>ABS(CK3-BK3)</f>
        <v>0.10393658456178989</v>
      </c>
      <c r="CM3" s="49">
        <v>8.625730994152047</v>
      </c>
      <c r="CN3" s="49">
        <f aca="true" t="shared" si="9" ref="CN3:CN34">(CM3+BR3)/BS3</f>
        <v>0.42002237136465326</v>
      </c>
      <c r="CO3" s="49">
        <f>ABS(CN3-BW3)</f>
        <v>0.09276821320883183</v>
      </c>
      <c r="CP3" s="130" t="s">
        <v>42</v>
      </c>
      <c r="CQ3" s="69" t="s">
        <v>82</v>
      </c>
      <c r="CR3" s="60">
        <v>0</v>
      </c>
      <c r="CS3" s="60">
        <f aca="true" t="shared" si="10" ref="CS3:CS34">ABS(CR3-AB3)</f>
        <v>1.5565397918560029</v>
      </c>
      <c r="CT3" s="60">
        <f aca="true" t="shared" si="11" ref="CT3:CT34">IF(R3=1,ABS(CR3-AB3),ABS(CR3-AC3))</f>
        <v>0</v>
      </c>
      <c r="CU3" s="82">
        <v>3.201272563554494</v>
      </c>
      <c r="CV3" s="82">
        <f aca="true" t="shared" si="12" ref="CV3:CV34">ABS(CU3-AK3)</f>
        <v>0.2923522277107602</v>
      </c>
      <c r="CW3" s="82">
        <f aca="true" t="shared" si="13" ref="CW3:CW34">IF(R3=1,ABS(CU3-AK3),ABS(CU3-AL3))</f>
        <v>0.7211782944755649</v>
      </c>
      <c r="CX3">
        <v>10.638297872340425</v>
      </c>
      <c r="CY3">
        <f aca="true" t="shared" si="14" ref="CY3:CY34">(CX3+AT3)/AU3</f>
        <v>0.45851777809510214</v>
      </c>
      <c r="CZ3">
        <f aca="true" t="shared" si="15" ref="CZ3:CZ34">ABS(CY3-AW3)</f>
        <v>0.07304298048068536</v>
      </c>
      <c r="DA3">
        <f aca="true" t="shared" si="16" ref="DA3:DA34">IF(R3=1,ABS(CY3-AW3),ABS(CY3-AX3))</f>
        <v>0.1312636199392807</v>
      </c>
      <c r="DB3">
        <v>1.0638297872340425</v>
      </c>
      <c r="DC3">
        <f aca="true" t="shared" si="17" ref="DC3:DC34">(DB3+BF3)/BG3</f>
        <v>0.6645480244493708</v>
      </c>
      <c r="DD3">
        <f>ABS(DC3-BK3)</f>
        <v>0.10393658456178989</v>
      </c>
      <c r="DE3">
        <v>10.638297872340425</v>
      </c>
      <c r="DF3">
        <f aca="true" t="shared" si="18" ref="DF3:DF34">(DE3+BR3)/BS3</f>
        <v>0.45851777809510214</v>
      </c>
      <c r="DG3">
        <f>ABS(DF3-BW3)</f>
        <v>0.1312636199392807</v>
      </c>
      <c r="DH3" s="12">
        <v>0</v>
      </c>
      <c r="DI3" s="145">
        <v>0</v>
      </c>
    </row>
    <row r="4" spans="1:113" ht="12.75">
      <c r="A4" s="19">
        <v>16</v>
      </c>
      <c r="B4" s="20" t="s">
        <v>131</v>
      </c>
      <c r="C4" s="59" t="s">
        <v>505</v>
      </c>
      <c r="D4" s="57">
        <v>21522</v>
      </c>
      <c r="E4" s="21">
        <v>236</v>
      </c>
      <c r="F4" s="20">
        <v>38</v>
      </c>
      <c r="G4" s="20">
        <v>2</v>
      </c>
      <c r="H4" s="20">
        <v>0</v>
      </c>
      <c r="I4" s="20">
        <v>0</v>
      </c>
      <c r="J4" s="104">
        <f aca="true" t="shared" si="19" ref="J4:J67">100*((F4/E4)-((F4/E4)*(G4/12)))</f>
        <v>13.418079096045195</v>
      </c>
      <c r="K4" s="104">
        <f aca="true" t="shared" si="20" ref="K4:K67">F4/E4</f>
        <v>0.16101694915254236</v>
      </c>
      <c r="L4" s="103">
        <f aca="true" t="shared" si="21" ref="L4:L67">IF(K4&gt;0,1,0)</f>
        <v>1</v>
      </c>
      <c r="M4" s="103">
        <f aca="true" t="shared" si="22" ref="M4:M67">IF(K4&gt;0.037,1,0)</f>
        <v>1</v>
      </c>
      <c r="N4" s="105">
        <f aca="true" t="shared" si="23" ref="N4:N67">100*((H4/E4)-((H4/E4)*(I4/12)))</f>
        <v>0</v>
      </c>
      <c r="O4" s="103">
        <f aca="true" t="shared" si="24" ref="O4:O67">IF(H4&gt;0,1,0)</f>
        <v>0</v>
      </c>
      <c r="P4" s="105">
        <f aca="true" t="shared" si="25" ref="P4:P67">J4-N4</f>
        <v>13.418079096045195</v>
      </c>
      <c r="Q4" s="26" t="s">
        <v>298</v>
      </c>
      <c r="R4" s="20">
        <v>0</v>
      </c>
      <c r="S4" s="22"/>
      <c r="T4" s="27">
        <v>0</v>
      </c>
      <c r="U4" s="26">
        <v>0</v>
      </c>
      <c r="V4" s="22"/>
      <c r="W4" s="28">
        <v>1</v>
      </c>
      <c r="X4" s="22" t="s">
        <v>383</v>
      </c>
      <c r="Y4" s="20">
        <v>1</v>
      </c>
      <c r="Z4" s="22" t="s">
        <v>297</v>
      </c>
      <c r="AA4" s="30">
        <v>4.678362573099415</v>
      </c>
      <c r="AB4">
        <v>1.7588473802306812</v>
      </c>
      <c r="AC4" s="32">
        <v>0</v>
      </c>
      <c r="AD4" s="32">
        <f aca="true" t="shared" si="26" ref="AD4:AD67">IF(R4=1,AB4,AC4)</f>
        <v>0</v>
      </c>
      <c r="AE4">
        <v>1.7877200098734445</v>
      </c>
      <c r="AF4">
        <v>2.908920335843734</v>
      </c>
      <c r="AG4">
        <v>2.480094269078929</v>
      </c>
      <c r="AH4">
        <v>3.314014028506448</v>
      </c>
      <c r="AI4">
        <v>4.267814278952374</v>
      </c>
      <c r="AJ4" s="1" t="s">
        <v>388</v>
      </c>
      <c r="AK4">
        <f aca="true" t="shared" si="27" ref="AK4:AK67">IF(AJ4="Left",AF4,AH4)</f>
        <v>2.908920335843734</v>
      </c>
      <c r="AL4">
        <f aca="true" t="shared" si="28" ref="AL4:AL67">IF(AJ4="Left",AG4,AI4)</f>
        <v>2.480094269078929</v>
      </c>
      <c r="AM4" s="32">
        <f aca="true" t="shared" si="29" ref="AM4:AM67">IF(R4=1,AK4,AL4)</f>
        <v>2.480094269078929</v>
      </c>
      <c r="AN4" s="59" t="s">
        <v>545</v>
      </c>
      <c r="AO4" s="59" t="s">
        <v>553</v>
      </c>
      <c r="AP4" s="85" t="s">
        <v>619</v>
      </c>
      <c r="AQ4" s="85">
        <v>11.942084895827092</v>
      </c>
      <c r="AR4">
        <v>6.81955959457828</v>
      </c>
      <c r="AS4">
        <v>3.7757437070938216</v>
      </c>
      <c r="AT4" s="82">
        <v>13.333333333333332</v>
      </c>
      <c r="AU4" s="82">
        <v>52.28070175438596</v>
      </c>
      <c r="AV4" s="82">
        <f aca="true" t="shared" si="30" ref="AV4:AV67">AQ4/AU4</f>
        <v>0.22842242921548467</v>
      </c>
      <c r="AW4" s="82">
        <f aca="true" t="shared" si="31" ref="AW4:AW67">(AR4+AT4)/AU4</f>
        <v>0.3854747976144168</v>
      </c>
      <c r="AX4" s="82">
        <f>(AS4+AT4)/AU4</f>
        <v>0.32725415815582143</v>
      </c>
      <c r="AY4" s="32">
        <f aca="true" t="shared" si="32" ref="AY4:AY67">IF(R4=1,AW4,AX4)</f>
        <v>0.32725415815582143</v>
      </c>
      <c r="AZ4" s="59" t="s">
        <v>546</v>
      </c>
      <c r="BA4" s="59" t="s">
        <v>558</v>
      </c>
      <c r="BB4" s="85" t="s">
        <v>620</v>
      </c>
      <c r="BC4" s="12">
        <v>14.072748969308384</v>
      </c>
      <c r="BD4">
        <v>5.010038184466401</v>
      </c>
      <c r="BE4">
        <v>12.850877192982454</v>
      </c>
      <c r="BF4" s="69">
        <v>74.3</v>
      </c>
      <c r="BG4" s="69">
        <v>113.40614525139665</v>
      </c>
      <c r="BH4" s="82">
        <f aca="true" t="shared" si="33" ref="BH4:BH67">BC4/BG4</f>
        <v>0.12409159078736141</v>
      </c>
      <c r="BI4" s="82">
        <f aca="true" t="shared" si="34" ref="BI4:BI67">(BD4+BF4)/BG4</f>
        <v>0.699345154609156</v>
      </c>
      <c r="BJ4" s="82">
        <f aca="true" t="shared" si="35" ref="BJ4:BJ67">(BE4+BF4)/BG4</f>
        <v>0.7684846090111607</v>
      </c>
      <c r="BK4" s="32">
        <f aca="true" t="shared" si="36" ref="BK4:BK67">IF(R4=1,BI4,BJ4)</f>
        <v>0.7684846090111607</v>
      </c>
      <c r="BL4" s="82" t="s">
        <v>545</v>
      </c>
      <c r="BM4" s="82" t="s">
        <v>553</v>
      </c>
      <c r="BN4" s="88" t="s">
        <v>619</v>
      </c>
      <c r="BO4">
        <v>11.942084895827092</v>
      </c>
      <c r="BP4">
        <v>6.81955959457828</v>
      </c>
      <c r="BQ4" s="136">
        <v>3.7757437070938216</v>
      </c>
      <c r="BR4" s="82">
        <v>13.333333333333332</v>
      </c>
      <c r="BS4" s="82">
        <v>52.28070175438596</v>
      </c>
      <c r="BT4" s="82">
        <f aca="true" t="shared" si="37" ref="BT4:BT67">BO4/BS4</f>
        <v>0.22842242921548467</v>
      </c>
      <c r="BU4" s="52">
        <f>(BP4+BR4)/BS4</f>
        <v>0.3854747976144168</v>
      </c>
      <c r="BV4" s="52">
        <f aca="true" t="shared" si="38" ref="BV4:BV67">(BQ4+BR4)/BS4</f>
        <v>0.32725415815582143</v>
      </c>
      <c r="BW4" s="32">
        <f aca="true" t="shared" si="39" ref="BW4:BW67">IF(R4=1,BU4,BV4)</f>
        <v>0.32725415815582143</v>
      </c>
      <c r="BX4" s="133">
        <v>2.0420023005888512</v>
      </c>
      <c r="BY4" s="32">
        <f t="shared" si="0"/>
        <v>0.28315492035817</v>
      </c>
      <c r="BZ4" s="32">
        <f t="shared" si="1"/>
        <v>2.0420023005888512</v>
      </c>
      <c r="CA4" s="49">
        <v>3.201272563554494</v>
      </c>
      <c r="CB4" s="49">
        <v>3.201272563554494</v>
      </c>
      <c r="CC4" s="49">
        <f t="shared" si="2"/>
        <v>3.201272563554494</v>
      </c>
      <c r="CD4" s="49">
        <f t="shared" si="3"/>
        <v>0.2923522277107602</v>
      </c>
      <c r="CE4" s="49">
        <f t="shared" si="4"/>
        <v>0.7211782944755649</v>
      </c>
      <c r="CF4" s="49">
        <v>8.625730994152047</v>
      </c>
      <c r="CG4" s="49">
        <f t="shared" si="5"/>
        <v>0.42002237136465326</v>
      </c>
      <c r="CH4" s="49">
        <f t="shared" si="6"/>
        <v>0.03454757375023648</v>
      </c>
      <c r="CI4" s="49">
        <f t="shared" si="7"/>
        <v>0.09276821320883183</v>
      </c>
      <c r="CJ4" s="49">
        <v>1.0638297872340425</v>
      </c>
      <c r="CK4" s="49">
        <f t="shared" si="8"/>
        <v>0.6645480244493708</v>
      </c>
      <c r="CL4" s="49">
        <f aca="true" t="shared" si="40" ref="CL4:CL67">ABS(CK4-BK4)</f>
        <v>0.10393658456178989</v>
      </c>
      <c r="CM4" s="49">
        <v>8.625730994152047</v>
      </c>
      <c r="CN4" s="49">
        <f t="shared" si="9"/>
        <v>0.42002237136465326</v>
      </c>
      <c r="CO4" s="49">
        <f aca="true" t="shared" si="41" ref="CO4:CO67">ABS(CN4-BW4)</f>
        <v>0.09276821320883183</v>
      </c>
      <c r="CP4" s="10" t="s">
        <v>42</v>
      </c>
      <c r="CQ4" s="69" t="s">
        <v>82</v>
      </c>
      <c r="CR4" s="60">
        <v>0</v>
      </c>
      <c r="CS4" s="60">
        <f t="shared" si="10"/>
        <v>1.7588473802306812</v>
      </c>
      <c r="CT4" s="60">
        <f t="shared" si="11"/>
        <v>0</v>
      </c>
      <c r="CU4" s="82">
        <v>3.201272563554494</v>
      </c>
      <c r="CV4" s="82">
        <f t="shared" si="12"/>
        <v>0.2923522277107602</v>
      </c>
      <c r="CW4" s="82">
        <f t="shared" si="13"/>
        <v>0.7211782944755649</v>
      </c>
      <c r="CX4">
        <v>10.638297872340425</v>
      </c>
      <c r="CY4">
        <f t="shared" si="14"/>
        <v>0.45851777809510214</v>
      </c>
      <c r="CZ4">
        <f t="shared" si="15"/>
        <v>0.07304298048068536</v>
      </c>
      <c r="DA4">
        <f t="shared" si="16"/>
        <v>0.1312636199392807</v>
      </c>
      <c r="DB4">
        <v>1.0638297872340425</v>
      </c>
      <c r="DC4">
        <f t="shared" si="17"/>
        <v>0.6645480244493708</v>
      </c>
      <c r="DD4">
        <f aca="true" t="shared" si="42" ref="DD4:DD67">ABS(DC4-BK4)</f>
        <v>0.10393658456178989</v>
      </c>
      <c r="DE4">
        <v>10.638297872340425</v>
      </c>
      <c r="DF4">
        <f t="shared" si="18"/>
        <v>0.45851777809510214</v>
      </c>
      <c r="DG4">
        <f aca="true" t="shared" si="43" ref="DG4:DG67">ABS(DF4-BW4)</f>
        <v>0.1312636199392807</v>
      </c>
      <c r="DH4" s="12">
        <v>0</v>
      </c>
      <c r="DI4" s="145">
        <v>0</v>
      </c>
    </row>
    <row r="5" spans="1:113" ht="13.5">
      <c r="A5" s="19">
        <v>14</v>
      </c>
      <c r="B5" s="20" t="s">
        <v>132</v>
      </c>
      <c r="C5" t="s">
        <v>506</v>
      </c>
      <c r="D5" s="58">
        <v>22094</v>
      </c>
      <c r="E5" s="22">
        <v>51</v>
      </c>
      <c r="F5" s="20">
        <v>7</v>
      </c>
      <c r="G5" s="20">
        <v>1</v>
      </c>
      <c r="H5" s="20">
        <v>10</v>
      </c>
      <c r="I5" s="20">
        <v>5</v>
      </c>
      <c r="J5" s="104">
        <f t="shared" si="19"/>
        <v>12.581699346405228</v>
      </c>
      <c r="K5" s="104">
        <f t="shared" si="20"/>
        <v>0.13725490196078433</v>
      </c>
      <c r="L5" s="103">
        <f t="shared" si="21"/>
        <v>1</v>
      </c>
      <c r="M5" s="103">
        <f t="shared" si="22"/>
        <v>1</v>
      </c>
      <c r="N5" s="105">
        <f t="shared" si="23"/>
        <v>11.437908496732026</v>
      </c>
      <c r="O5" s="103">
        <f t="shared" si="24"/>
        <v>1</v>
      </c>
      <c r="P5" s="105">
        <f t="shared" si="25"/>
        <v>1.143790849673202</v>
      </c>
      <c r="Q5" s="26" t="s">
        <v>294</v>
      </c>
      <c r="R5" s="20">
        <v>1</v>
      </c>
      <c r="S5" s="22"/>
      <c r="T5" s="27">
        <v>0</v>
      </c>
      <c r="U5" s="26">
        <v>0</v>
      </c>
      <c r="V5" s="22"/>
      <c r="W5" s="28">
        <v>0</v>
      </c>
      <c r="X5" s="22"/>
      <c r="Y5" s="20">
        <v>0</v>
      </c>
      <c r="Z5" s="22" t="s">
        <v>299</v>
      </c>
      <c r="AA5" s="14">
        <v>4.645029239766082</v>
      </c>
      <c r="AB5">
        <v>1.0923076923076924</v>
      </c>
      <c r="AC5" s="32">
        <v>0.03333333333333324</v>
      </c>
      <c r="AD5" s="32">
        <f t="shared" si="26"/>
        <v>1.0923076923076924</v>
      </c>
      <c r="AE5">
        <v>0.9889858720087839</v>
      </c>
      <c r="AF5">
        <v>2.908920335843734</v>
      </c>
      <c r="AG5">
        <v>2.4888305136112274</v>
      </c>
      <c r="AH5">
        <v>3.1801347699322937</v>
      </c>
      <c r="AI5">
        <v>3.4778163856200113</v>
      </c>
      <c r="AJ5" s="1" t="s">
        <v>389</v>
      </c>
      <c r="AK5">
        <f t="shared" si="27"/>
        <v>3.1801347699322937</v>
      </c>
      <c r="AL5">
        <f t="shared" si="28"/>
        <v>3.4778163856200113</v>
      </c>
      <c r="AM5" s="32">
        <f t="shared" si="29"/>
        <v>3.1801347699322937</v>
      </c>
      <c r="AN5" s="75" t="s">
        <v>546</v>
      </c>
      <c r="AO5" s="75" t="s">
        <v>557</v>
      </c>
      <c r="AP5" s="86" t="s">
        <v>619</v>
      </c>
      <c r="AQ5" s="86">
        <v>12.544210526315787</v>
      </c>
      <c r="AR5">
        <v>2.6315789473684204</v>
      </c>
      <c r="AT5" s="82">
        <v>74.3</v>
      </c>
      <c r="AU5" s="82">
        <v>113.40614525139665</v>
      </c>
      <c r="AV5" s="82">
        <f t="shared" si="30"/>
        <v>0.11061314621450198</v>
      </c>
      <c r="AW5" s="82">
        <f t="shared" si="31"/>
        <v>0.678372223805226</v>
      </c>
      <c r="AX5" s="82"/>
      <c r="AY5" s="32">
        <f t="shared" si="32"/>
        <v>0.678372223805226</v>
      </c>
      <c r="AZ5" s="75" t="s">
        <v>546</v>
      </c>
      <c r="BA5" s="75" t="s">
        <v>557</v>
      </c>
      <c r="BB5" s="86" t="s">
        <v>619</v>
      </c>
      <c r="BC5" s="12">
        <v>12.544210526315787</v>
      </c>
      <c r="BD5">
        <v>2.6315789473684204</v>
      </c>
      <c r="BE5" s="136"/>
      <c r="BF5" s="69">
        <v>74.3</v>
      </c>
      <c r="BG5" s="69">
        <v>113.40614525139665</v>
      </c>
      <c r="BH5" s="82">
        <f t="shared" si="33"/>
        <v>0.11061314621450198</v>
      </c>
      <c r="BI5" s="82">
        <f t="shared" si="34"/>
        <v>0.678372223805226</v>
      </c>
      <c r="BJ5" s="82">
        <f>(BE5+BF5)/BG5</f>
        <v>0.6551673177436119</v>
      </c>
      <c r="BK5" s="32">
        <f t="shared" si="36"/>
        <v>0.678372223805226</v>
      </c>
      <c r="BL5" s="82" t="s">
        <v>623</v>
      </c>
      <c r="BM5" s="82" t="s">
        <v>557</v>
      </c>
      <c r="BN5" s="88" t="s">
        <v>619</v>
      </c>
      <c r="BO5">
        <v>16.54768484794903</v>
      </c>
      <c r="BP5">
        <v>4.385964912280701</v>
      </c>
      <c r="BQ5" s="137"/>
      <c r="BR5" s="92">
        <v>0</v>
      </c>
      <c r="BS5" s="82">
        <v>39.10614525139665</v>
      </c>
      <c r="BT5" s="82">
        <f t="shared" si="37"/>
        <v>0.42314794111183945</v>
      </c>
      <c r="BU5" s="52">
        <f aca="true" t="shared" si="44" ref="BU5:BU67">(BP5+BR5)/BS5</f>
        <v>0.11215538847117794</v>
      </c>
      <c r="BV5" s="52">
        <f t="shared" si="38"/>
        <v>0</v>
      </c>
      <c r="BW5" s="32">
        <f t="shared" si="39"/>
        <v>0.11215538847117794</v>
      </c>
      <c r="BX5" s="133">
        <v>2.0420023005888512</v>
      </c>
      <c r="BY5" s="32">
        <f t="shared" si="0"/>
        <v>0.9496946082811588</v>
      </c>
      <c r="BZ5" s="32">
        <f t="shared" si="1"/>
        <v>0.9496946082811588</v>
      </c>
      <c r="CA5" s="49">
        <v>3.1801347699322937</v>
      </c>
      <c r="CB5" s="49">
        <v>3.1801347699322937</v>
      </c>
      <c r="CC5" s="49">
        <f t="shared" si="2"/>
        <v>3.1801347699322937</v>
      </c>
      <c r="CD5" s="49">
        <f t="shared" si="3"/>
        <v>0</v>
      </c>
      <c r="CE5" s="49">
        <f t="shared" si="4"/>
        <v>0</v>
      </c>
      <c r="CF5" s="49">
        <v>2.2685346327880263</v>
      </c>
      <c r="CG5" s="49">
        <f t="shared" si="5"/>
        <v>0.6751709483031304</v>
      </c>
      <c r="CH5" s="49">
        <f t="shared" si="6"/>
        <v>0.0032012755020955908</v>
      </c>
      <c r="CI5" s="49">
        <f t="shared" si="7"/>
        <v>0.0032012755020955908</v>
      </c>
      <c r="CJ5" s="49">
        <v>2.2685346327880263</v>
      </c>
      <c r="CK5" s="49">
        <f t="shared" si="8"/>
        <v>0.6751709483031304</v>
      </c>
      <c r="CL5" s="49">
        <f t="shared" si="40"/>
        <v>0.0032012755020955908</v>
      </c>
      <c r="CM5" s="49">
        <v>4.680369132170792</v>
      </c>
      <c r="CN5" s="49">
        <f t="shared" si="9"/>
        <v>0.11968372495122455</v>
      </c>
      <c r="CO5" s="49">
        <f t="shared" si="41"/>
        <v>0.00752833648004661</v>
      </c>
      <c r="CP5" s="131" t="s">
        <v>43</v>
      </c>
      <c r="CQ5" s="69" t="s">
        <v>83</v>
      </c>
      <c r="CR5" s="61">
        <v>0</v>
      </c>
      <c r="CS5" s="60">
        <f t="shared" si="10"/>
        <v>1.0923076923076924</v>
      </c>
      <c r="CT5" s="60">
        <f t="shared" si="11"/>
        <v>1.0923076923076924</v>
      </c>
      <c r="CU5" s="82">
        <v>4.267814278952374</v>
      </c>
      <c r="CV5" s="82">
        <f t="shared" si="12"/>
        <v>1.08767950902008</v>
      </c>
      <c r="CW5" s="82">
        <f t="shared" si="13"/>
        <v>1.08767950902008</v>
      </c>
      <c r="CX5">
        <v>2.2685346327880263</v>
      </c>
      <c r="CY5">
        <f t="shared" si="14"/>
        <v>0.6751709483031304</v>
      </c>
      <c r="CZ5">
        <f t="shared" si="15"/>
        <v>0.0032012755020955908</v>
      </c>
      <c r="DA5">
        <f t="shared" si="16"/>
        <v>0.0032012755020955908</v>
      </c>
      <c r="DB5">
        <v>2.2685346327880263</v>
      </c>
      <c r="DC5">
        <f t="shared" si="17"/>
        <v>0.6751709483031304</v>
      </c>
      <c r="DD5">
        <f t="shared" si="42"/>
        <v>0.0032012755020955908</v>
      </c>
      <c r="DE5">
        <v>2.2685346327880263</v>
      </c>
      <c r="DF5">
        <f t="shared" si="18"/>
        <v>0.058009671324150955</v>
      </c>
      <c r="DG5">
        <f t="shared" si="43"/>
        <v>0.054145717147026984</v>
      </c>
      <c r="DH5" s="12">
        <v>0</v>
      </c>
      <c r="DI5" s="145">
        <v>0</v>
      </c>
    </row>
    <row r="6" spans="1:113" ht="13.5">
      <c r="A6" s="19">
        <v>19</v>
      </c>
      <c r="B6" s="20" t="s">
        <v>133</v>
      </c>
      <c r="C6" t="s">
        <v>507</v>
      </c>
      <c r="D6" s="58">
        <v>22047</v>
      </c>
      <c r="E6" s="22">
        <v>18</v>
      </c>
      <c r="F6" s="20">
        <v>4</v>
      </c>
      <c r="G6" s="20">
        <v>2</v>
      </c>
      <c r="H6" s="20">
        <v>1</v>
      </c>
      <c r="I6" s="20">
        <v>1</v>
      </c>
      <c r="J6" s="104">
        <f t="shared" si="19"/>
        <v>18.51851851851852</v>
      </c>
      <c r="K6" s="104">
        <f t="shared" si="20"/>
        <v>0.2222222222222222</v>
      </c>
      <c r="L6" s="103">
        <f t="shared" si="21"/>
        <v>1</v>
      </c>
      <c r="M6" s="103">
        <f t="shared" si="22"/>
        <v>1</v>
      </c>
      <c r="N6" s="105">
        <f t="shared" si="23"/>
        <v>5.092592592592593</v>
      </c>
      <c r="O6" s="103">
        <f t="shared" si="24"/>
        <v>1</v>
      </c>
      <c r="P6" s="105">
        <f t="shared" si="25"/>
        <v>13.425925925925927</v>
      </c>
      <c r="Q6" s="26" t="s">
        <v>298</v>
      </c>
      <c r="R6" s="20">
        <v>0</v>
      </c>
      <c r="S6" s="22"/>
      <c r="T6" s="27">
        <v>0</v>
      </c>
      <c r="U6" s="26">
        <v>0</v>
      </c>
      <c r="V6" s="22"/>
      <c r="W6" s="28">
        <v>1</v>
      </c>
      <c r="X6" s="22" t="s">
        <v>384</v>
      </c>
      <c r="Y6" s="20">
        <v>1</v>
      </c>
      <c r="Z6" s="22" t="s">
        <v>300</v>
      </c>
      <c r="AA6" s="14">
        <v>4.645029239766082</v>
      </c>
      <c r="AB6">
        <v>1.0923076923076924</v>
      </c>
      <c r="AC6" s="32">
        <v>0.03333333333333324</v>
      </c>
      <c r="AD6" s="32">
        <f t="shared" si="26"/>
        <v>0.03333333333333324</v>
      </c>
      <c r="AE6">
        <v>0.9889858720087839</v>
      </c>
      <c r="AF6">
        <v>2.908920335843734</v>
      </c>
      <c r="AG6">
        <v>2.4888305136112274</v>
      </c>
      <c r="AH6">
        <v>3.1801347699322937</v>
      </c>
      <c r="AI6">
        <v>3.4778163856200113</v>
      </c>
      <c r="AJ6" s="1" t="s">
        <v>389</v>
      </c>
      <c r="AK6">
        <f t="shared" si="27"/>
        <v>3.1801347699322937</v>
      </c>
      <c r="AL6">
        <f t="shared" si="28"/>
        <v>3.4778163856200113</v>
      </c>
      <c r="AM6" s="32">
        <f t="shared" si="29"/>
        <v>3.4778163856200113</v>
      </c>
      <c r="AN6" s="75" t="s">
        <v>546</v>
      </c>
      <c r="AO6" s="75" t="s">
        <v>557</v>
      </c>
      <c r="AP6" s="86" t="s">
        <v>619</v>
      </c>
      <c r="AQ6" s="86">
        <v>12.544210526315787</v>
      </c>
      <c r="AR6">
        <v>2.6315789473684204</v>
      </c>
      <c r="AS6">
        <v>0.30666666666666664</v>
      </c>
      <c r="AT6" s="82">
        <v>74.3</v>
      </c>
      <c r="AU6" s="82">
        <v>113.40614525139665</v>
      </c>
      <c r="AV6" s="82">
        <f t="shared" si="30"/>
        <v>0.11061314621450198</v>
      </c>
      <c r="AW6" s="82">
        <f t="shared" si="31"/>
        <v>0.678372223805226</v>
      </c>
      <c r="AX6" s="82">
        <f>(AS6+AT6)/AU6</f>
        <v>0.6578714627966588</v>
      </c>
      <c r="AY6" s="32">
        <f t="shared" si="32"/>
        <v>0.6578714627966588</v>
      </c>
      <c r="AZ6" s="75" t="s">
        <v>546</v>
      </c>
      <c r="BA6" s="75" t="s">
        <v>557</v>
      </c>
      <c r="BB6" s="86" t="s">
        <v>619</v>
      </c>
      <c r="BC6" s="12">
        <v>12.544210526315787</v>
      </c>
      <c r="BD6">
        <v>2.6315789473684204</v>
      </c>
      <c r="BE6" s="136">
        <v>0.30666666666666664</v>
      </c>
      <c r="BF6" s="69">
        <v>74.3</v>
      </c>
      <c r="BG6" s="69">
        <v>113.40614525139665</v>
      </c>
      <c r="BH6" s="82">
        <f t="shared" si="33"/>
        <v>0.11061314621450198</v>
      </c>
      <c r="BI6" s="82">
        <f t="shared" si="34"/>
        <v>0.678372223805226</v>
      </c>
      <c r="BJ6" s="82">
        <f t="shared" si="35"/>
        <v>0.6578714627966588</v>
      </c>
      <c r="BK6" s="32">
        <f t="shared" si="36"/>
        <v>0.6578714627966588</v>
      </c>
      <c r="BL6" s="82" t="s">
        <v>623</v>
      </c>
      <c r="BM6" s="82" t="s">
        <v>557</v>
      </c>
      <c r="BN6" s="88" t="s">
        <v>619</v>
      </c>
      <c r="BO6">
        <v>16.54768484794903</v>
      </c>
      <c r="BP6">
        <v>4.385964912280701</v>
      </c>
      <c r="BQ6" s="136">
        <v>2.5605022865538953</v>
      </c>
      <c r="BR6" s="92">
        <v>0</v>
      </c>
      <c r="BS6" s="82">
        <v>39.10614525139665</v>
      </c>
      <c r="BT6" s="82">
        <f t="shared" si="37"/>
        <v>0.42314794111183945</v>
      </c>
      <c r="BU6" s="52">
        <f t="shared" si="44"/>
        <v>0.11215538847117794</v>
      </c>
      <c r="BV6" s="52">
        <f t="shared" si="38"/>
        <v>0.06547570132759246</v>
      </c>
      <c r="BW6" s="32">
        <f t="shared" si="39"/>
        <v>0.06547570132759246</v>
      </c>
      <c r="BX6" s="133">
        <v>2.0420023005888512</v>
      </c>
      <c r="BY6" s="32">
        <f t="shared" si="0"/>
        <v>0.9496946082811588</v>
      </c>
      <c r="BZ6" s="32">
        <f t="shared" si="1"/>
        <v>2.008668967255518</v>
      </c>
      <c r="CA6" s="49">
        <v>3.1801347699322937</v>
      </c>
      <c r="CB6" s="49">
        <v>3.1801347699322937</v>
      </c>
      <c r="CC6" s="49">
        <f t="shared" si="2"/>
        <v>3.1801347699322937</v>
      </c>
      <c r="CD6" s="49">
        <f t="shared" si="3"/>
        <v>0</v>
      </c>
      <c r="CE6" s="49">
        <f t="shared" si="4"/>
        <v>0.29768161568771756</v>
      </c>
      <c r="CF6" s="49">
        <v>2.2685346327880263</v>
      </c>
      <c r="CG6" s="49">
        <f t="shared" si="5"/>
        <v>0.6751709483031304</v>
      </c>
      <c r="CH6" s="49">
        <f t="shared" si="6"/>
        <v>0.0032012755020955908</v>
      </c>
      <c r="CI6" s="49">
        <f t="shared" si="7"/>
        <v>0.017299485506471646</v>
      </c>
      <c r="CJ6" s="49">
        <v>2.2685346327880263</v>
      </c>
      <c r="CK6" s="49">
        <f t="shared" si="8"/>
        <v>0.6751709483031304</v>
      </c>
      <c r="CL6" s="49">
        <f t="shared" si="40"/>
        <v>0.017299485506471646</v>
      </c>
      <c r="CM6" s="49">
        <v>4.680369132170792</v>
      </c>
      <c r="CN6" s="49">
        <f t="shared" si="9"/>
        <v>0.11968372495122455</v>
      </c>
      <c r="CO6" s="49">
        <f t="shared" si="41"/>
        <v>0.054208023623632084</v>
      </c>
      <c r="CP6" s="131" t="s">
        <v>44</v>
      </c>
      <c r="CQ6" s="69" t="s">
        <v>84</v>
      </c>
      <c r="CR6" s="62">
        <v>2.0420023005888512</v>
      </c>
      <c r="CS6" s="60">
        <f t="shared" si="10"/>
        <v>0.9496946082811588</v>
      </c>
      <c r="CT6" s="60">
        <f t="shared" si="11"/>
        <v>2.008668967255518</v>
      </c>
      <c r="CU6" s="82">
        <v>3.3312679081091687</v>
      </c>
      <c r="CV6" s="82">
        <f t="shared" si="12"/>
        <v>0.15113313817687501</v>
      </c>
      <c r="CW6" s="82">
        <f t="shared" si="13"/>
        <v>0.14654847751084255</v>
      </c>
      <c r="CX6">
        <v>-0.07054675592427939</v>
      </c>
      <c r="CY6">
        <f t="shared" si="14"/>
        <v>0.6545452460228256</v>
      </c>
      <c r="CZ6">
        <f t="shared" si="15"/>
        <v>0.023826977782400394</v>
      </c>
      <c r="DA6">
        <f t="shared" si="16"/>
        <v>0.003326216773833157</v>
      </c>
      <c r="DB6">
        <v>-0.07054675592427939</v>
      </c>
      <c r="DC6">
        <f t="shared" si="17"/>
        <v>0.6545452460228256</v>
      </c>
      <c r="DD6">
        <f t="shared" si="42"/>
        <v>0.003326216773833157</v>
      </c>
      <c r="DE6">
        <v>4.680369132170792</v>
      </c>
      <c r="DF6">
        <f t="shared" si="18"/>
        <v>0.11968372495122455</v>
      </c>
      <c r="DG6">
        <f t="shared" si="43"/>
        <v>0.054208023623632084</v>
      </c>
      <c r="DH6" s="12">
        <v>0</v>
      </c>
      <c r="DI6" s="145">
        <v>1</v>
      </c>
    </row>
    <row r="7" spans="1:113" ht="13.5">
      <c r="A7" s="19">
        <v>12</v>
      </c>
      <c r="B7" s="20" t="s">
        <v>134</v>
      </c>
      <c r="C7" t="s">
        <v>508</v>
      </c>
      <c r="D7" s="58">
        <v>22509</v>
      </c>
      <c r="E7" s="22">
        <v>91</v>
      </c>
      <c r="F7" s="20">
        <v>7</v>
      </c>
      <c r="G7" s="20">
        <v>4</v>
      </c>
      <c r="H7" s="20">
        <v>5</v>
      </c>
      <c r="I7" s="20">
        <v>5</v>
      </c>
      <c r="J7" s="104">
        <f t="shared" si="19"/>
        <v>5.128205128205129</v>
      </c>
      <c r="K7" s="104">
        <f t="shared" si="20"/>
        <v>0.07692307692307693</v>
      </c>
      <c r="L7" s="103">
        <f t="shared" si="21"/>
        <v>1</v>
      </c>
      <c r="M7" s="103">
        <f t="shared" si="22"/>
        <v>1</v>
      </c>
      <c r="N7" s="105">
        <f t="shared" si="23"/>
        <v>3.205128205128205</v>
      </c>
      <c r="O7" s="103">
        <f t="shared" si="24"/>
        <v>1</v>
      </c>
      <c r="P7" s="105">
        <f t="shared" si="25"/>
        <v>1.9230769230769238</v>
      </c>
      <c r="Q7" s="26" t="s">
        <v>294</v>
      </c>
      <c r="R7" s="20">
        <v>1</v>
      </c>
      <c r="S7" s="22" t="s">
        <v>365</v>
      </c>
      <c r="T7" s="27">
        <v>1</v>
      </c>
      <c r="U7" s="26">
        <v>0</v>
      </c>
      <c r="V7" s="22"/>
      <c r="W7" s="28">
        <v>1</v>
      </c>
      <c r="X7" s="22" t="s">
        <v>385</v>
      </c>
      <c r="Y7" s="20">
        <v>1</v>
      </c>
      <c r="Z7" s="22" t="s">
        <v>301</v>
      </c>
      <c r="AA7" s="14">
        <v>5.522222222222222</v>
      </c>
      <c r="AB7">
        <v>1.0923076923076924</v>
      </c>
      <c r="AC7" s="32">
        <v>0.03333333333333324</v>
      </c>
      <c r="AD7" s="32">
        <f t="shared" si="26"/>
        <v>1.0923076923076924</v>
      </c>
      <c r="AE7">
        <v>0.9889858720087839</v>
      </c>
      <c r="AF7">
        <v>2.862766661169746</v>
      </c>
      <c r="AG7">
        <v>2.4888305136112274</v>
      </c>
      <c r="AH7">
        <v>3.1801347699322937</v>
      </c>
      <c r="AI7">
        <v>3.4778163856200113</v>
      </c>
      <c r="AJ7" s="1" t="s">
        <v>389</v>
      </c>
      <c r="AK7">
        <f>IF(AJ7="Left",AF7,AH7)</f>
        <v>3.1801347699322937</v>
      </c>
      <c r="AL7">
        <f t="shared" si="28"/>
        <v>3.4778163856200113</v>
      </c>
      <c r="AM7" s="32">
        <f t="shared" si="29"/>
        <v>3.1801347699322937</v>
      </c>
      <c r="AN7" s="59" t="s">
        <v>546</v>
      </c>
      <c r="AO7" s="59" t="s">
        <v>557</v>
      </c>
      <c r="AP7" s="85" t="s">
        <v>619</v>
      </c>
      <c r="AQ7" s="85">
        <v>20.10732323232323</v>
      </c>
      <c r="AR7">
        <v>0.30666666666666664</v>
      </c>
      <c r="AT7" s="82">
        <v>74.3</v>
      </c>
      <c r="AU7" s="82">
        <v>113.40614525139665</v>
      </c>
      <c r="AV7" s="82">
        <f t="shared" si="30"/>
        <v>0.17730364776749694</v>
      </c>
      <c r="AW7" s="82">
        <f t="shared" si="31"/>
        <v>0.6578714627966588</v>
      </c>
      <c r="AX7" s="82"/>
      <c r="AY7" s="32">
        <f t="shared" si="32"/>
        <v>0.6578714627966588</v>
      </c>
      <c r="AZ7" s="59" t="s">
        <v>546</v>
      </c>
      <c r="BA7" s="59" t="s">
        <v>557</v>
      </c>
      <c r="BB7" s="85" t="s">
        <v>619</v>
      </c>
      <c r="BC7" s="12">
        <v>20.10732323232323</v>
      </c>
      <c r="BD7">
        <v>0.30666666666666664</v>
      </c>
      <c r="BE7" s="137"/>
      <c r="BF7" s="69">
        <v>74.3</v>
      </c>
      <c r="BG7" s="69">
        <v>113.40614525139665</v>
      </c>
      <c r="BH7" s="82">
        <f t="shared" si="33"/>
        <v>0.17730364776749694</v>
      </c>
      <c r="BI7" s="82">
        <f t="shared" si="34"/>
        <v>0.6578714627966588</v>
      </c>
      <c r="BJ7" s="82">
        <f t="shared" si="35"/>
        <v>0.6551673177436119</v>
      </c>
      <c r="BK7" s="32">
        <f t="shared" si="36"/>
        <v>0.6578714627966588</v>
      </c>
      <c r="BL7" s="82" t="s">
        <v>623</v>
      </c>
      <c r="BM7" s="82" t="s">
        <v>557</v>
      </c>
      <c r="BN7" s="88" t="s">
        <v>619</v>
      </c>
      <c r="BO7">
        <v>22.22222222222222</v>
      </c>
      <c r="BP7">
        <v>3.9333333333333327</v>
      </c>
      <c r="BQ7" s="137"/>
      <c r="BR7" s="92">
        <v>0</v>
      </c>
      <c r="BS7" s="82">
        <v>39.10614525139665</v>
      </c>
      <c r="BT7" s="82">
        <f>BO7/BS7</f>
        <v>0.5682539682539682</v>
      </c>
      <c r="BU7" s="52">
        <f t="shared" si="44"/>
        <v>0.10058095238095237</v>
      </c>
      <c r="BV7" s="52">
        <f t="shared" si="38"/>
        <v>0</v>
      </c>
      <c r="BW7" s="32">
        <f t="shared" si="39"/>
        <v>0.10058095238095237</v>
      </c>
      <c r="BX7" s="133">
        <v>2.4</v>
      </c>
      <c r="BY7" s="32">
        <f t="shared" si="0"/>
        <v>1.3076923076923075</v>
      </c>
      <c r="BZ7" s="32">
        <f t="shared" si="1"/>
        <v>1.3076923076923075</v>
      </c>
      <c r="CA7" s="49">
        <v>3.1801347699322937</v>
      </c>
      <c r="CB7" s="49">
        <v>3.1801347699322937</v>
      </c>
      <c r="CC7" s="49">
        <f t="shared" si="2"/>
        <v>3.1801347699322937</v>
      </c>
      <c r="CD7" s="49">
        <f t="shared" si="3"/>
        <v>0</v>
      </c>
      <c r="CE7" s="49">
        <f t="shared" si="4"/>
        <v>0</v>
      </c>
      <c r="CF7" s="49">
        <v>2.2685346327880263</v>
      </c>
      <c r="CG7" s="49">
        <f t="shared" si="5"/>
        <v>0.6751709483031304</v>
      </c>
      <c r="CH7" s="49">
        <f t="shared" si="6"/>
        <v>0.017299485506471646</v>
      </c>
      <c r="CI7" s="49">
        <f t="shared" si="7"/>
        <v>0.017299485506471646</v>
      </c>
      <c r="CJ7" s="49">
        <v>2.2685346327880263</v>
      </c>
      <c r="CK7" s="49">
        <f t="shared" si="8"/>
        <v>0.6751709483031304</v>
      </c>
      <c r="CL7" s="49">
        <f t="shared" si="40"/>
        <v>0.017299485506471646</v>
      </c>
      <c r="CM7" s="49">
        <v>4.680369132170792</v>
      </c>
      <c r="CN7" s="49">
        <f t="shared" si="9"/>
        <v>0.11968372495122455</v>
      </c>
      <c r="CO7" s="49">
        <f t="shared" si="41"/>
        <v>0.01910277257027218</v>
      </c>
      <c r="CP7" s="131" t="s">
        <v>45</v>
      </c>
      <c r="CQ7" s="72" t="s">
        <v>85</v>
      </c>
      <c r="CR7" s="63">
        <v>2.7777777777777777</v>
      </c>
      <c r="CS7" s="60">
        <f t="shared" si="10"/>
        <v>1.6854700854700853</v>
      </c>
      <c r="CT7" s="60">
        <f t="shared" si="11"/>
        <v>1.6854700854700853</v>
      </c>
      <c r="CU7" s="32">
        <v>4.20654241900081</v>
      </c>
      <c r="CV7" s="82">
        <f t="shared" si="12"/>
        <v>1.0264076490685161</v>
      </c>
      <c r="CW7" s="82">
        <f t="shared" si="13"/>
        <v>1.0264076490685161</v>
      </c>
      <c r="CX7">
        <v>-1.8518518518518516</v>
      </c>
      <c r="CY7">
        <f t="shared" si="14"/>
        <v>0.6388379394039576</v>
      </c>
      <c r="CZ7">
        <f t="shared" si="15"/>
        <v>0.019033523392701146</v>
      </c>
      <c r="DA7">
        <f t="shared" si="16"/>
        <v>0.019033523392701146</v>
      </c>
      <c r="DB7">
        <v>-1.8518518518518516</v>
      </c>
      <c r="DC7">
        <f t="shared" si="17"/>
        <v>0.6388379394039576</v>
      </c>
      <c r="DD7">
        <f t="shared" si="42"/>
        <v>0.019033523392701146</v>
      </c>
      <c r="DE7">
        <v>1.8518518518518516</v>
      </c>
      <c r="DF7">
        <f t="shared" si="18"/>
        <v>0.04735449735449735</v>
      </c>
      <c r="DG7">
        <f t="shared" si="43"/>
        <v>0.05322645502645502</v>
      </c>
      <c r="DH7" s="12">
        <v>0</v>
      </c>
      <c r="DI7" s="145">
        <v>0</v>
      </c>
    </row>
    <row r="8" spans="1:113" ht="13.5">
      <c r="A8" s="19">
        <v>57</v>
      </c>
      <c r="B8" s="20" t="s">
        <v>135</v>
      </c>
      <c r="C8" t="s">
        <v>509</v>
      </c>
      <c r="D8" s="58">
        <v>22683</v>
      </c>
      <c r="E8" s="22">
        <v>67</v>
      </c>
      <c r="F8" s="20">
        <v>2</v>
      </c>
      <c r="G8" s="20">
        <v>2</v>
      </c>
      <c r="H8" s="20">
        <v>22</v>
      </c>
      <c r="I8" s="20">
        <v>4</v>
      </c>
      <c r="J8" s="104">
        <f t="shared" si="19"/>
        <v>2.487562189054726</v>
      </c>
      <c r="K8" s="104">
        <f t="shared" si="20"/>
        <v>0.029850746268656716</v>
      </c>
      <c r="L8" s="103">
        <f t="shared" si="21"/>
        <v>1</v>
      </c>
      <c r="M8" s="103">
        <f t="shared" si="22"/>
        <v>0</v>
      </c>
      <c r="N8" s="105">
        <f t="shared" si="23"/>
        <v>21.890547263681594</v>
      </c>
      <c r="O8" s="103">
        <f t="shared" si="24"/>
        <v>1</v>
      </c>
      <c r="P8" s="105">
        <f t="shared" si="25"/>
        <v>-19.40298507462687</v>
      </c>
      <c r="Q8" s="26" t="s">
        <v>294</v>
      </c>
      <c r="R8" s="20">
        <v>1</v>
      </c>
      <c r="S8" s="22"/>
      <c r="T8" s="27">
        <v>0</v>
      </c>
      <c r="U8" s="26">
        <v>0</v>
      </c>
      <c r="V8" s="22"/>
      <c r="W8" s="28">
        <v>0</v>
      </c>
      <c r="X8" s="22" t="s">
        <v>386</v>
      </c>
      <c r="Y8" s="20">
        <v>0</v>
      </c>
      <c r="Z8" s="22" t="s">
        <v>302</v>
      </c>
      <c r="AA8" s="14">
        <v>3.533585858585859</v>
      </c>
      <c r="AB8">
        <v>1.0923076923076924</v>
      </c>
      <c r="AC8" s="32">
        <v>0.03333333333333324</v>
      </c>
      <c r="AD8" s="32">
        <f t="shared" si="26"/>
        <v>1.0923076923076924</v>
      </c>
      <c r="AE8">
        <v>1.1908383529968987</v>
      </c>
      <c r="AF8">
        <v>2.4888305136112274</v>
      </c>
      <c r="AG8">
        <v>2.2869780326231126</v>
      </c>
      <c r="AH8">
        <v>3.1801347699322937</v>
      </c>
      <c r="AI8">
        <v>3.4778163856200113</v>
      </c>
      <c r="AJ8" s="1" t="s">
        <v>389</v>
      </c>
      <c r="AK8">
        <f t="shared" si="27"/>
        <v>3.1801347699322937</v>
      </c>
      <c r="AL8">
        <f t="shared" si="28"/>
        <v>3.4778163856200113</v>
      </c>
      <c r="AM8" s="32">
        <f t="shared" si="29"/>
        <v>3.1801347699322937</v>
      </c>
      <c r="AN8" s="75" t="s">
        <v>546</v>
      </c>
      <c r="AO8" s="75" t="s">
        <v>557</v>
      </c>
      <c r="AP8" s="86" t="s">
        <v>619</v>
      </c>
      <c r="AQ8" s="86">
        <v>14.440656565656566</v>
      </c>
      <c r="AR8">
        <v>0.30666666666666664</v>
      </c>
      <c r="AT8" s="82">
        <v>74.3</v>
      </c>
      <c r="AU8" s="82">
        <v>113.40614525139665</v>
      </c>
      <c r="AV8" s="82">
        <f t="shared" si="30"/>
        <v>0.12733575004815467</v>
      </c>
      <c r="AW8" s="82">
        <f t="shared" si="31"/>
        <v>0.6578714627966588</v>
      </c>
      <c r="AX8" s="82"/>
      <c r="AY8" s="32">
        <f t="shared" si="32"/>
        <v>0.6578714627966588</v>
      </c>
      <c r="AZ8" s="75" t="s">
        <v>546</v>
      </c>
      <c r="BA8" s="75" t="s">
        <v>557</v>
      </c>
      <c r="BB8" s="86" t="s">
        <v>619</v>
      </c>
      <c r="BC8" s="12">
        <v>14.440656565656566</v>
      </c>
      <c r="BD8">
        <v>0.30666666666666664</v>
      </c>
      <c r="BE8" s="137"/>
      <c r="BF8" s="69">
        <v>74.3</v>
      </c>
      <c r="BG8" s="69">
        <v>113.40614525139665</v>
      </c>
      <c r="BH8" s="82">
        <f t="shared" si="33"/>
        <v>0.12733575004815467</v>
      </c>
      <c r="BI8" s="82">
        <f t="shared" si="34"/>
        <v>0.6578714627966588</v>
      </c>
      <c r="BJ8" s="82">
        <f t="shared" si="35"/>
        <v>0.6551673177436119</v>
      </c>
      <c r="BK8" s="32">
        <f t="shared" si="36"/>
        <v>0.6578714627966588</v>
      </c>
      <c r="BL8" s="82" t="s">
        <v>623</v>
      </c>
      <c r="BM8" s="82" t="s">
        <v>557</v>
      </c>
      <c r="BN8" s="88" t="s">
        <v>619</v>
      </c>
      <c r="BO8">
        <v>12.861538461538462</v>
      </c>
      <c r="BP8">
        <v>3.9333333333333327</v>
      </c>
      <c r="BQ8" s="137"/>
      <c r="BR8" s="92">
        <v>0</v>
      </c>
      <c r="BS8" s="82">
        <v>39.10614525139665</v>
      </c>
      <c r="BT8" s="82">
        <f t="shared" si="37"/>
        <v>0.3288879120879121</v>
      </c>
      <c r="BU8" s="52">
        <f t="shared" si="44"/>
        <v>0.10058095238095237</v>
      </c>
      <c r="BV8" s="52">
        <f t="shared" si="38"/>
        <v>0</v>
      </c>
      <c r="BW8" s="32">
        <f t="shared" si="39"/>
        <v>0.10058095238095237</v>
      </c>
      <c r="BX8" s="133">
        <v>1.7970401691331925</v>
      </c>
      <c r="BY8" s="32">
        <f t="shared" si="0"/>
        <v>0.7047324768255001</v>
      </c>
      <c r="BZ8" s="32">
        <f t="shared" si="1"/>
        <v>0.7047324768255001</v>
      </c>
      <c r="CA8" s="50">
        <v>3.1801347699322937</v>
      </c>
      <c r="CB8" s="50">
        <v>3.1801347699322937</v>
      </c>
      <c r="CC8" s="49">
        <f t="shared" si="2"/>
        <v>3.1801347699322937</v>
      </c>
      <c r="CD8" s="49">
        <f t="shared" si="3"/>
        <v>0</v>
      </c>
      <c r="CE8" s="49">
        <f t="shared" si="4"/>
        <v>0</v>
      </c>
      <c r="CF8" s="49">
        <v>2.6315789473684204</v>
      </c>
      <c r="CG8" s="49">
        <f t="shared" si="5"/>
        <v>0.678372223805226</v>
      </c>
      <c r="CH8" s="49">
        <f t="shared" si="6"/>
        <v>0.020500761008567236</v>
      </c>
      <c r="CI8" s="49">
        <f t="shared" si="7"/>
        <v>0.020500761008567236</v>
      </c>
      <c r="CJ8" s="49">
        <v>2.6315789473684204</v>
      </c>
      <c r="CK8" s="49">
        <f t="shared" si="8"/>
        <v>0.678372223805226</v>
      </c>
      <c r="CL8" s="49">
        <f t="shared" si="40"/>
        <v>0.020500761008567236</v>
      </c>
      <c r="CM8" s="49">
        <v>4.385964912280701</v>
      </c>
      <c r="CN8" s="49">
        <f t="shared" si="9"/>
        <v>0.11215538847117794</v>
      </c>
      <c r="CO8" s="49">
        <f t="shared" si="41"/>
        <v>0.01157443609022557</v>
      </c>
      <c r="CP8" s="10" t="s">
        <v>46</v>
      </c>
      <c r="CQ8" s="69" t="s">
        <v>86</v>
      </c>
      <c r="CR8" s="64">
        <v>1.7970401691331925</v>
      </c>
      <c r="CS8" s="60">
        <f t="shared" si="10"/>
        <v>0.7047324768255001</v>
      </c>
      <c r="CT8" s="60">
        <f t="shared" si="11"/>
        <v>0.7047324768255001</v>
      </c>
      <c r="CU8" s="32">
        <v>2.2869780326231126</v>
      </c>
      <c r="CV8" s="82">
        <f t="shared" si="12"/>
        <v>0.8931567373091811</v>
      </c>
      <c r="CW8" s="82">
        <f t="shared" si="13"/>
        <v>0.8931567373091811</v>
      </c>
      <c r="CX8">
        <v>5.0809112643496475</v>
      </c>
      <c r="CY8">
        <f t="shared" si="14"/>
        <v>0.6999701038103315</v>
      </c>
      <c r="CZ8">
        <f t="shared" si="15"/>
        <v>0.04209864101367278</v>
      </c>
      <c r="DA8">
        <f t="shared" si="16"/>
        <v>0.04209864101367278</v>
      </c>
      <c r="DB8">
        <v>5.0809112643496475</v>
      </c>
      <c r="DC8">
        <f t="shared" si="17"/>
        <v>0.6999701038103315</v>
      </c>
      <c r="DD8">
        <f t="shared" si="42"/>
        <v>0.04209864101367278</v>
      </c>
      <c r="DE8">
        <v>9.312204856651716</v>
      </c>
      <c r="DF8">
        <f t="shared" si="18"/>
        <v>0.2381263813343796</v>
      </c>
      <c r="DG8">
        <f t="shared" si="43"/>
        <v>0.13754542895342725</v>
      </c>
      <c r="DH8" s="12">
        <v>1</v>
      </c>
      <c r="DI8" s="145">
        <v>0</v>
      </c>
    </row>
    <row r="9" spans="1:113" ht="12.75">
      <c r="A9" s="19">
        <v>15</v>
      </c>
      <c r="B9" s="20" t="s">
        <v>136</v>
      </c>
      <c r="C9" t="s">
        <v>510</v>
      </c>
      <c r="D9" s="58">
        <v>22740</v>
      </c>
      <c r="E9" s="22">
        <v>82</v>
      </c>
      <c r="F9" s="20">
        <v>23</v>
      </c>
      <c r="G9" s="20">
        <v>5</v>
      </c>
      <c r="H9" s="20">
        <v>26</v>
      </c>
      <c r="I9" s="20">
        <v>5</v>
      </c>
      <c r="J9" s="104">
        <f t="shared" si="19"/>
        <v>16.36178861788618</v>
      </c>
      <c r="K9" s="104">
        <f t="shared" si="20"/>
        <v>0.2804878048780488</v>
      </c>
      <c r="L9" s="103">
        <f t="shared" si="21"/>
        <v>1</v>
      </c>
      <c r="M9" s="103">
        <f t="shared" si="22"/>
        <v>1</v>
      </c>
      <c r="N9" s="105">
        <f t="shared" si="23"/>
        <v>18.495934959349594</v>
      </c>
      <c r="O9" s="103">
        <f t="shared" si="24"/>
        <v>1</v>
      </c>
      <c r="P9" s="105">
        <f t="shared" si="25"/>
        <v>-2.1341463414634134</v>
      </c>
      <c r="Q9" s="26" t="s">
        <v>298</v>
      </c>
      <c r="R9" s="20">
        <v>0</v>
      </c>
      <c r="S9" s="22"/>
      <c r="T9" s="27">
        <v>5</v>
      </c>
      <c r="U9" s="26">
        <v>0</v>
      </c>
      <c r="V9" s="22"/>
      <c r="W9" s="28">
        <v>0</v>
      </c>
      <c r="X9" s="22"/>
      <c r="Y9" s="20">
        <v>0</v>
      </c>
      <c r="Z9" s="22" t="s">
        <v>303</v>
      </c>
      <c r="AA9" s="14">
        <v>3.533585858585859</v>
      </c>
      <c r="AB9">
        <v>1.0923076923076924</v>
      </c>
      <c r="AC9" s="32">
        <v>0.03333333333333324</v>
      </c>
      <c r="AD9" s="32">
        <f t="shared" si="26"/>
        <v>0.03333333333333324</v>
      </c>
      <c r="AE9">
        <v>1.1908383529968987</v>
      </c>
      <c r="AF9">
        <v>2.4888305136112274</v>
      </c>
      <c r="AG9">
        <v>2.2869780326231126</v>
      </c>
      <c r="AH9">
        <v>3.2804698214008705</v>
      </c>
      <c r="AI9">
        <v>3.4778163856200113</v>
      </c>
      <c r="AJ9" s="1" t="s">
        <v>389</v>
      </c>
      <c r="AK9">
        <f t="shared" si="27"/>
        <v>3.2804698214008705</v>
      </c>
      <c r="AL9">
        <f t="shared" si="28"/>
        <v>3.4778163856200113</v>
      </c>
      <c r="AM9" s="32">
        <f t="shared" si="29"/>
        <v>3.4778163856200113</v>
      </c>
      <c r="AN9" s="59" t="s">
        <v>548</v>
      </c>
      <c r="AO9" s="59" t="s">
        <v>552</v>
      </c>
      <c r="AP9" s="85" t="s">
        <v>619</v>
      </c>
      <c r="AQ9" s="85">
        <v>8.747605662658787</v>
      </c>
      <c r="AR9">
        <v>3.4406565656565653</v>
      </c>
      <c r="AS9">
        <v>2.009444587145087</v>
      </c>
      <c r="AT9" s="32">
        <v>0</v>
      </c>
      <c r="AU9" s="32">
        <v>15.942028985507244</v>
      </c>
      <c r="AV9" s="82">
        <f t="shared" si="30"/>
        <v>0.548713446112233</v>
      </c>
      <c r="AW9" s="82">
        <f t="shared" si="31"/>
        <v>0.21582300275482094</v>
      </c>
      <c r="AX9" s="82">
        <f>(AS9+AT9)/AU9</f>
        <v>0.12604697864819184</v>
      </c>
      <c r="AY9" s="32">
        <f t="shared" si="32"/>
        <v>0.12604697864819184</v>
      </c>
      <c r="AZ9" s="59" t="s">
        <v>548</v>
      </c>
      <c r="BA9" s="59" t="s">
        <v>552</v>
      </c>
      <c r="BB9" s="85" t="s">
        <v>619</v>
      </c>
      <c r="BC9" s="12">
        <v>8.747605662658787</v>
      </c>
      <c r="BD9">
        <v>3.4406565656565653</v>
      </c>
      <c r="BE9" s="136">
        <v>2.009444587145087</v>
      </c>
      <c r="BF9">
        <v>0</v>
      </c>
      <c r="BG9">
        <v>15.942028985507244</v>
      </c>
      <c r="BH9" s="82">
        <f t="shared" si="33"/>
        <v>0.548713446112233</v>
      </c>
      <c r="BI9" s="82">
        <f t="shared" si="34"/>
        <v>0.21582300275482094</v>
      </c>
      <c r="BJ9" s="82">
        <f t="shared" si="35"/>
        <v>0.12604697864819184</v>
      </c>
      <c r="BK9" s="32">
        <f t="shared" si="36"/>
        <v>0.12604697864819184</v>
      </c>
      <c r="BL9" s="82" t="s">
        <v>548</v>
      </c>
      <c r="BM9" s="82" t="s">
        <v>552</v>
      </c>
      <c r="BN9" s="88" t="s">
        <v>619</v>
      </c>
      <c r="BO9">
        <v>8.747605662658787</v>
      </c>
      <c r="BP9">
        <v>3.4406565656565653</v>
      </c>
      <c r="BQ9" s="136">
        <v>2.009444587145087</v>
      </c>
      <c r="BR9" s="32">
        <v>0</v>
      </c>
      <c r="BS9" s="32">
        <v>15.942028985507244</v>
      </c>
      <c r="BT9" s="82">
        <f t="shared" si="37"/>
        <v>0.548713446112233</v>
      </c>
      <c r="BU9" s="52">
        <f t="shared" si="44"/>
        <v>0.21582300275482094</v>
      </c>
      <c r="BV9" s="52">
        <f t="shared" si="38"/>
        <v>0.12604697864819184</v>
      </c>
      <c r="BW9" s="32">
        <f t="shared" si="39"/>
        <v>0.12604697864819184</v>
      </c>
      <c r="BX9" s="133">
        <v>1.7970401691331925</v>
      </c>
      <c r="BY9" s="32">
        <f t="shared" si="0"/>
        <v>0.7047324768255001</v>
      </c>
      <c r="BZ9" s="32">
        <f t="shared" si="1"/>
        <v>1.7637068357998593</v>
      </c>
      <c r="CA9" s="49">
        <v>3.1801347699322937</v>
      </c>
      <c r="CB9" s="49">
        <v>3.1801347699322937</v>
      </c>
      <c r="CC9" s="49">
        <f t="shared" si="2"/>
        <v>3.1801347699322937</v>
      </c>
      <c r="CD9" s="49">
        <f t="shared" si="3"/>
        <v>0.1003350514685768</v>
      </c>
      <c r="CE9" s="49">
        <f t="shared" si="4"/>
        <v>0.29768161568771756</v>
      </c>
      <c r="CF9" s="49">
        <v>4.385964912280701</v>
      </c>
      <c r="CG9" s="49">
        <f t="shared" si="5"/>
        <v>0.2751196172248804</v>
      </c>
      <c r="CH9" s="49">
        <f t="shared" si="6"/>
        <v>0.05929661447005943</v>
      </c>
      <c r="CI9" s="49">
        <f t="shared" si="7"/>
        <v>0.14907263857668854</v>
      </c>
      <c r="CJ9" s="49">
        <v>4.385964912280701</v>
      </c>
      <c r="CK9" s="49">
        <f t="shared" si="8"/>
        <v>0.2751196172248804</v>
      </c>
      <c r="CL9" s="49">
        <f t="shared" si="40"/>
        <v>0.14907263857668854</v>
      </c>
      <c r="CM9" s="49">
        <v>4.385964912280701</v>
      </c>
      <c r="CN9" s="49">
        <f t="shared" si="9"/>
        <v>0.2751196172248804</v>
      </c>
      <c r="CO9" s="49">
        <f t="shared" si="41"/>
        <v>0.14907263857668854</v>
      </c>
      <c r="CP9" s="10" t="s">
        <v>47</v>
      </c>
      <c r="CQ9" s="69" t="s">
        <v>87</v>
      </c>
      <c r="CR9" s="65">
        <v>0</v>
      </c>
      <c r="CS9" s="60">
        <f t="shared" si="10"/>
        <v>1.0923076923076924</v>
      </c>
      <c r="CT9" s="60">
        <f t="shared" si="11"/>
        <v>0.03333333333333324</v>
      </c>
      <c r="CU9" s="32">
        <v>3.161618389371495</v>
      </c>
      <c r="CV9" s="82">
        <f t="shared" si="12"/>
        <v>0.11885143202937565</v>
      </c>
      <c r="CW9" s="82">
        <f t="shared" si="13"/>
        <v>0.3161979962485164</v>
      </c>
      <c r="CX9">
        <v>5.4</v>
      </c>
      <c r="CY9">
        <f t="shared" si="14"/>
        <v>0.33872727272727277</v>
      </c>
      <c r="CZ9">
        <f t="shared" si="15"/>
        <v>0.12290426997245182</v>
      </c>
      <c r="DA9">
        <f t="shared" si="16"/>
        <v>0.21268029407908093</v>
      </c>
      <c r="DB9">
        <v>5.4</v>
      </c>
      <c r="DC9">
        <f t="shared" si="17"/>
        <v>0.33872727272727277</v>
      </c>
      <c r="DD9">
        <f t="shared" si="42"/>
        <v>0.21268029407908093</v>
      </c>
      <c r="DE9">
        <v>5.4</v>
      </c>
      <c r="DF9">
        <f t="shared" si="18"/>
        <v>0.33872727272727277</v>
      </c>
      <c r="DG9">
        <f t="shared" si="43"/>
        <v>0.21268029407908093</v>
      </c>
      <c r="DH9" s="12">
        <v>0</v>
      </c>
      <c r="DI9" s="145">
        <v>0</v>
      </c>
    </row>
    <row r="10" spans="1:113" ht="12.75">
      <c r="A10" s="19">
        <v>19</v>
      </c>
      <c r="B10" s="20" t="s">
        <v>137</v>
      </c>
      <c r="C10" t="s">
        <v>511</v>
      </c>
      <c r="D10" s="58">
        <v>22740</v>
      </c>
      <c r="E10" s="22">
        <v>14</v>
      </c>
      <c r="F10" s="20">
        <v>0</v>
      </c>
      <c r="G10" s="20">
        <v>0</v>
      </c>
      <c r="H10" s="20">
        <v>0</v>
      </c>
      <c r="I10" s="20">
        <v>0</v>
      </c>
      <c r="J10" s="104">
        <f t="shared" si="19"/>
        <v>0</v>
      </c>
      <c r="K10" s="104">
        <f t="shared" si="20"/>
        <v>0</v>
      </c>
      <c r="L10" s="103">
        <f t="shared" si="21"/>
        <v>0</v>
      </c>
      <c r="M10" s="103">
        <f t="shared" si="22"/>
        <v>0</v>
      </c>
      <c r="N10" s="105">
        <f t="shared" si="23"/>
        <v>0</v>
      </c>
      <c r="O10" s="103">
        <f t="shared" si="24"/>
        <v>0</v>
      </c>
      <c r="P10" s="105">
        <f t="shared" si="25"/>
        <v>0</v>
      </c>
      <c r="Q10" s="26" t="s">
        <v>298</v>
      </c>
      <c r="R10" s="20">
        <v>0</v>
      </c>
      <c r="S10" s="22"/>
      <c r="T10" s="27">
        <v>0</v>
      </c>
      <c r="U10" s="26">
        <v>0</v>
      </c>
      <c r="V10" s="22"/>
      <c r="W10" s="28">
        <v>0</v>
      </c>
      <c r="X10" s="22"/>
      <c r="Y10" s="20">
        <v>0</v>
      </c>
      <c r="Z10" s="22" t="s">
        <v>304</v>
      </c>
      <c r="AA10" s="14">
        <v>3.533585858585859</v>
      </c>
      <c r="AB10">
        <v>1.0923076923076924</v>
      </c>
      <c r="AC10" s="32">
        <v>0.03333333333333324</v>
      </c>
      <c r="AD10" s="32">
        <f t="shared" si="26"/>
        <v>0.03333333333333324</v>
      </c>
      <c r="AE10">
        <v>1.1908383529968987</v>
      </c>
      <c r="AF10">
        <v>2.4888305136112274</v>
      </c>
      <c r="AG10">
        <v>2.2869780326231126</v>
      </c>
      <c r="AH10">
        <v>3.2804698214008705</v>
      </c>
      <c r="AI10">
        <v>3.4778163856200113</v>
      </c>
      <c r="AJ10" s="1" t="s">
        <v>389</v>
      </c>
      <c r="AK10">
        <f t="shared" si="27"/>
        <v>3.2804698214008705</v>
      </c>
      <c r="AL10">
        <f t="shared" si="28"/>
        <v>3.4778163856200113</v>
      </c>
      <c r="AM10" s="32">
        <f t="shared" si="29"/>
        <v>3.4778163856200113</v>
      </c>
      <c r="AN10" s="59" t="s">
        <v>548</v>
      </c>
      <c r="AO10" s="59" t="s">
        <v>552</v>
      </c>
      <c r="AP10" s="85" t="s">
        <v>619</v>
      </c>
      <c r="AQ10" s="85">
        <v>8.747605662658787</v>
      </c>
      <c r="AR10">
        <v>3.4406565656565653</v>
      </c>
      <c r="AS10">
        <v>2.009444587145087</v>
      </c>
      <c r="AT10" s="32">
        <v>0</v>
      </c>
      <c r="AU10" s="32">
        <v>15.942028985507244</v>
      </c>
      <c r="AV10" s="82">
        <f t="shared" si="30"/>
        <v>0.548713446112233</v>
      </c>
      <c r="AW10" s="82">
        <f t="shared" si="31"/>
        <v>0.21582300275482094</v>
      </c>
      <c r="AX10" s="82">
        <f>(AS10+AT10)/AU10</f>
        <v>0.12604697864819184</v>
      </c>
      <c r="AY10" s="32">
        <f t="shared" si="32"/>
        <v>0.12604697864819184</v>
      </c>
      <c r="AZ10" s="59" t="s">
        <v>548</v>
      </c>
      <c r="BA10" s="59" t="s">
        <v>552</v>
      </c>
      <c r="BB10" s="85" t="s">
        <v>619</v>
      </c>
      <c r="BC10" s="12">
        <v>8.747605662658787</v>
      </c>
      <c r="BD10">
        <v>3.4406565656565653</v>
      </c>
      <c r="BE10" s="136">
        <v>2.009444587145087</v>
      </c>
      <c r="BF10">
        <v>0</v>
      </c>
      <c r="BG10">
        <v>15.942028985507244</v>
      </c>
      <c r="BH10" s="82">
        <f t="shared" si="33"/>
        <v>0.548713446112233</v>
      </c>
      <c r="BI10" s="82">
        <f t="shared" si="34"/>
        <v>0.21582300275482094</v>
      </c>
      <c r="BJ10" s="82">
        <f t="shared" si="35"/>
        <v>0.12604697864819184</v>
      </c>
      <c r="BK10" s="32">
        <f t="shared" si="36"/>
        <v>0.12604697864819184</v>
      </c>
      <c r="BL10" s="82" t="s">
        <v>548</v>
      </c>
      <c r="BM10" s="82" t="s">
        <v>552</v>
      </c>
      <c r="BN10" s="88" t="s">
        <v>619</v>
      </c>
      <c r="BO10">
        <v>8.747605662658787</v>
      </c>
      <c r="BP10">
        <v>3.4406565656565653</v>
      </c>
      <c r="BQ10" s="136">
        <v>2.009444587145087</v>
      </c>
      <c r="BR10" s="32">
        <v>0</v>
      </c>
      <c r="BS10" s="32">
        <v>15.942028985507244</v>
      </c>
      <c r="BT10" s="82">
        <f t="shared" si="37"/>
        <v>0.548713446112233</v>
      </c>
      <c r="BU10" s="52">
        <f t="shared" si="44"/>
        <v>0.21582300275482094</v>
      </c>
      <c r="BV10" s="52">
        <f t="shared" si="38"/>
        <v>0.12604697864819184</v>
      </c>
      <c r="BW10" s="32">
        <f t="shared" si="39"/>
        <v>0.12604697864819184</v>
      </c>
      <c r="BX10" s="133">
        <v>1.7970401691331925</v>
      </c>
      <c r="BY10" s="32">
        <f t="shared" si="0"/>
        <v>0.7047324768255001</v>
      </c>
      <c r="BZ10" s="32">
        <f t="shared" si="1"/>
        <v>1.7637068357998593</v>
      </c>
      <c r="CA10" s="49">
        <v>3.1801347699322937</v>
      </c>
      <c r="CB10" s="49">
        <v>3.1801347699322937</v>
      </c>
      <c r="CC10" s="49">
        <f t="shared" si="2"/>
        <v>3.1801347699322937</v>
      </c>
      <c r="CD10" s="49">
        <f t="shared" si="3"/>
        <v>0.1003350514685768</v>
      </c>
      <c r="CE10" s="49">
        <f t="shared" si="4"/>
        <v>0.29768161568771756</v>
      </c>
      <c r="CF10" s="49">
        <v>4.385964912280701</v>
      </c>
      <c r="CG10" s="49">
        <f t="shared" si="5"/>
        <v>0.2751196172248804</v>
      </c>
      <c r="CH10" s="49">
        <f t="shared" si="6"/>
        <v>0.05929661447005943</v>
      </c>
      <c r="CI10" s="49">
        <f t="shared" si="7"/>
        <v>0.14907263857668854</v>
      </c>
      <c r="CJ10" s="49">
        <v>4.385964912280701</v>
      </c>
      <c r="CK10" s="49">
        <f t="shared" si="8"/>
        <v>0.2751196172248804</v>
      </c>
      <c r="CL10" s="49">
        <f t="shared" si="40"/>
        <v>0.14907263857668854</v>
      </c>
      <c r="CM10" s="49">
        <v>4.385964912280701</v>
      </c>
      <c r="CN10" s="49">
        <f t="shared" si="9"/>
        <v>0.2751196172248804</v>
      </c>
      <c r="CO10" s="49">
        <f t="shared" si="41"/>
        <v>0.14907263857668854</v>
      </c>
      <c r="CP10" s="10" t="s">
        <v>47</v>
      </c>
      <c r="CQ10" s="69" t="s">
        <v>87</v>
      </c>
      <c r="CR10" s="65">
        <v>0</v>
      </c>
      <c r="CS10" s="60">
        <f t="shared" si="10"/>
        <v>1.0923076923076924</v>
      </c>
      <c r="CT10" s="60">
        <f t="shared" si="11"/>
        <v>0.03333333333333324</v>
      </c>
      <c r="CU10" s="32">
        <v>3.161618389371495</v>
      </c>
      <c r="CV10" s="82">
        <f t="shared" si="12"/>
        <v>0.11885143202937565</v>
      </c>
      <c r="CW10" s="82">
        <f t="shared" si="13"/>
        <v>0.3161979962485164</v>
      </c>
      <c r="CX10">
        <v>5.4</v>
      </c>
      <c r="CY10">
        <f t="shared" si="14"/>
        <v>0.33872727272727277</v>
      </c>
      <c r="CZ10">
        <f t="shared" si="15"/>
        <v>0.12290426997245182</v>
      </c>
      <c r="DA10">
        <f t="shared" si="16"/>
        <v>0.21268029407908093</v>
      </c>
      <c r="DB10">
        <v>5.4</v>
      </c>
      <c r="DC10">
        <f t="shared" si="17"/>
        <v>0.33872727272727277</v>
      </c>
      <c r="DD10">
        <f t="shared" si="42"/>
        <v>0.21268029407908093</v>
      </c>
      <c r="DE10">
        <v>5.4</v>
      </c>
      <c r="DF10">
        <f t="shared" si="18"/>
        <v>0.33872727272727277</v>
      </c>
      <c r="DG10">
        <f t="shared" si="43"/>
        <v>0.21268029407908093</v>
      </c>
      <c r="DH10" s="12">
        <v>0</v>
      </c>
      <c r="DI10" s="145">
        <v>0</v>
      </c>
    </row>
    <row r="11" spans="1:113" ht="13.5">
      <c r="A11" s="19">
        <v>28</v>
      </c>
      <c r="B11" s="20" t="s">
        <v>138</v>
      </c>
      <c r="C11" t="s">
        <v>512</v>
      </c>
      <c r="D11" s="58">
        <v>22740</v>
      </c>
      <c r="E11" s="22">
        <v>11</v>
      </c>
      <c r="F11" s="20">
        <v>2</v>
      </c>
      <c r="G11" s="20">
        <v>1</v>
      </c>
      <c r="H11" s="20">
        <v>5</v>
      </c>
      <c r="I11" s="20">
        <v>3</v>
      </c>
      <c r="J11" s="104">
        <f t="shared" si="19"/>
        <v>16.666666666666668</v>
      </c>
      <c r="K11" s="104">
        <f t="shared" si="20"/>
        <v>0.18181818181818182</v>
      </c>
      <c r="L11" s="103">
        <f t="shared" si="21"/>
        <v>1</v>
      </c>
      <c r="M11" s="103">
        <f t="shared" si="22"/>
        <v>1</v>
      </c>
      <c r="N11" s="105">
        <f t="shared" si="23"/>
        <v>34.090909090909086</v>
      </c>
      <c r="O11" s="103">
        <f t="shared" si="24"/>
        <v>1</v>
      </c>
      <c r="P11" s="105">
        <f t="shared" si="25"/>
        <v>-17.42424242424242</v>
      </c>
      <c r="Q11" s="26" t="s">
        <v>298</v>
      </c>
      <c r="R11" s="20">
        <v>0</v>
      </c>
      <c r="S11" s="22"/>
      <c r="T11" s="27">
        <v>0</v>
      </c>
      <c r="U11" s="26">
        <v>0</v>
      </c>
      <c r="V11" s="22"/>
      <c r="W11" s="28">
        <v>0</v>
      </c>
      <c r="X11" s="22"/>
      <c r="Y11" s="20">
        <v>0</v>
      </c>
      <c r="Z11" s="22" t="s">
        <v>302</v>
      </c>
      <c r="AA11" s="14">
        <v>3.533585858585859</v>
      </c>
      <c r="AB11">
        <v>1.0923076923076924</v>
      </c>
      <c r="AC11" s="32">
        <v>0.03333333333333324</v>
      </c>
      <c r="AD11" s="32">
        <f t="shared" si="26"/>
        <v>0.03333333333333324</v>
      </c>
      <c r="AE11">
        <v>1.1908383529968987</v>
      </c>
      <c r="AF11">
        <v>2.4888305136112274</v>
      </c>
      <c r="AG11">
        <v>2.2869780326231126</v>
      </c>
      <c r="AH11">
        <v>3.2804698214008705</v>
      </c>
      <c r="AI11">
        <v>3.4778163856200113</v>
      </c>
      <c r="AJ11" s="1" t="s">
        <v>389</v>
      </c>
      <c r="AK11">
        <f t="shared" si="27"/>
        <v>3.2804698214008705</v>
      </c>
      <c r="AL11">
        <f t="shared" si="28"/>
        <v>3.4778163856200113</v>
      </c>
      <c r="AM11" s="32">
        <f t="shared" si="29"/>
        <v>3.4778163856200113</v>
      </c>
      <c r="AN11" s="75" t="s">
        <v>546</v>
      </c>
      <c r="AO11" s="75" t="s">
        <v>557</v>
      </c>
      <c r="AP11" s="86" t="s">
        <v>619</v>
      </c>
      <c r="AQ11" s="86">
        <v>14.440656565656566</v>
      </c>
      <c r="AR11">
        <v>0.30666666666666664</v>
      </c>
      <c r="AS11">
        <v>-3.4406565656565653</v>
      </c>
      <c r="AT11" s="32">
        <v>74.3</v>
      </c>
      <c r="AU11" s="32">
        <v>113.40614525139665</v>
      </c>
      <c r="AV11" s="82">
        <f t="shared" si="30"/>
        <v>0.12733575004815467</v>
      </c>
      <c r="AW11" s="82">
        <f t="shared" si="31"/>
        <v>0.6578714627966588</v>
      </c>
      <c r="AX11" s="82">
        <f>(AS11+AT11)/AU11</f>
        <v>0.6248280750330041</v>
      </c>
      <c r="AY11" s="32">
        <f t="shared" si="32"/>
        <v>0.6248280750330041</v>
      </c>
      <c r="AZ11" s="75" t="s">
        <v>546</v>
      </c>
      <c r="BA11" s="75" t="s">
        <v>557</v>
      </c>
      <c r="BB11" s="86" t="s">
        <v>619</v>
      </c>
      <c r="BC11" s="12">
        <v>14.440656565656566</v>
      </c>
      <c r="BD11">
        <v>0.30666666666666664</v>
      </c>
      <c r="BE11" s="136">
        <v>-3.4406565656565653</v>
      </c>
      <c r="BF11">
        <v>74.3</v>
      </c>
      <c r="BG11">
        <v>113.40614525139665</v>
      </c>
      <c r="BH11" s="82">
        <f t="shared" si="33"/>
        <v>0.12733575004815467</v>
      </c>
      <c r="BI11" s="82">
        <f t="shared" si="34"/>
        <v>0.6578714627966588</v>
      </c>
      <c r="BJ11" s="82">
        <f t="shared" si="35"/>
        <v>0.6248280750330041</v>
      </c>
      <c r="BK11" s="32">
        <f t="shared" si="36"/>
        <v>0.6248280750330041</v>
      </c>
      <c r="BL11" s="82" t="s">
        <v>623</v>
      </c>
      <c r="BM11" s="82" t="s">
        <v>557</v>
      </c>
      <c r="BN11" s="88" t="s">
        <v>619</v>
      </c>
      <c r="BO11">
        <v>12.861538461538462</v>
      </c>
      <c r="BP11">
        <v>3.8011695906432745</v>
      </c>
      <c r="BQ11" s="136">
        <v>0</v>
      </c>
      <c r="BR11" s="92">
        <v>0</v>
      </c>
      <c r="BS11" s="82">
        <v>39.10614525139665</v>
      </c>
      <c r="BT11" s="82">
        <f t="shared" si="37"/>
        <v>0.3288879120879121</v>
      </c>
      <c r="BU11" s="52">
        <f t="shared" si="44"/>
        <v>0.09720133667502089</v>
      </c>
      <c r="BV11" s="52">
        <f t="shared" si="38"/>
        <v>0</v>
      </c>
      <c r="BW11" s="32">
        <f t="shared" si="39"/>
        <v>0</v>
      </c>
      <c r="BX11" s="133">
        <v>1.7970401691331925</v>
      </c>
      <c r="BY11" s="32">
        <f t="shared" si="0"/>
        <v>0.7047324768255001</v>
      </c>
      <c r="BZ11" s="32">
        <f t="shared" si="1"/>
        <v>1.7637068357998593</v>
      </c>
      <c r="CA11" s="49">
        <v>3.1801347699322937</v>
      </c>
      <c r="CB11" s="49">
        <v>3.1801347699322937</v>
      </c>
      <c r="CC11" s="49">
        <f t="shared" si="2"/>
        <v>3.1801347699322937</v>
      </c>
      <c r="CD11" s="49">
        <f t="shared" si="3"/>
        <v>0.1003350514685768</v>
      </c>
      <c r="CE11" s="49">
        <f t="shared" si="4"/>
        <v>0.29768161568771756</v>
      </c>
      <c r="CF11" s="49">
        <v>2.6315789473684204</v>
      </c>
      <c r="CG11" s="49">
        <f t="shared" si="5"/>
        <v>0.678372223805226</v>
      </c>
      <c r="CH11" s="49">
        <f t="shared" si="6"/>
        <v>0.020500761008567236</v>
      </c>
      <c r="CI11" s="49">
        <f t="shared" si="7"/>
        <v>0.05354414877222191</v>
      </c>
      <c r="CJ11" s="49">
        <v>2.6315789473684204</v>
      </c>
      <c r="CK11" s="49">
        <f t="shared" si="8"/>
        <v>0.678372223805226</v>
      </c>
      <c r="CL11" s="49">
        <f t="shared" si="40"/>
        <v>0.05354414877222191</v>
      </c>
      <c r="CM11" s="49">
        <v>4.385964912280701</v>
      </c>
      <c r="CN11" s="49">
        <f t="shared" si="9"/>
        <v>0.11215538847117794</v>
      </c>
      <c r="CO11" s="49">
        <f t="shared" si="41"/>
        <v>0.11215538847117794</v>
      </c>
      <c r="CP11" s="10" t="s">
        <v>46</v>
      </c>
      <c r="CQ11" s="69" t="s">
        <v>86</v>
      </c>
      <c r="CR11" s="64">
        <v>1.7970401691331925</v>
      </c>
      <c r="CS11" s="60">
        <f t="shared" si="10"/>
        <v>0.7047324768255001</v>
      </c>
      <c r="CT11" s="60">
        <f t="shared" si="11"/>
        <v>1.7637068357998593</v>
      </c>
      <c r="CU11" s="32">
        <v>2.2869780326231126</v>
      </c>
      <c r="CV11" s="82">
        <f t="shared" si="12"/>
        <v>0.9934917887777579</v>
      </c>
      <c r="CW11" s="82">
        <f t="shared" si="13"/>
        <v>1.1908383529968987</v>
      </c>
      <c r="CX11">
        <v>5.0809112643496475</v>
      </c>
      <c r="CY11">
        <f t="shared" si="14"/>
        <v>0.6999701038103315</v>
      </c>
      <c r="CZ11">
        <f t="shared" si="15"/>
        <v>0.04209864101367278</v>
      </c>
      <c r="DA11">
        <f t="shared" si="16"/>
        <v>0.07514202877732745</v>
      </c>
      <c r="DB11">
        <v>5.0809112643496475</v>
      </c>
      <c r="DC11">
        <f t="shared" si="17"/>
        <v>0.6999701038103315</v>
      </c>
      <c r="DD11">
        <f t="shared" si="42"/>
        <v>0.07514202877732745</v>
      </c>
      <c r="DE11">
        <v>9.312204856651716</v>
      </c>
      <c r="DF11">
        <f t="shared" si="18"/>
        <v>0.2381263813343796</v>
      </c>
      <c r="DG11">
        <f t="shared" si="43"/>
        <v>0.2381263813343796</v>
      </c>
      <c r="DH11" s="12">
        <v>1</v>
      </c>
      <c r="DI11" s="145">
        <v>0</v>
      </c>
    </row>
    <row r="12" spans="1:113" ht="13.5">
      <c r="A12" s="19">
        <v>20</v>
      </c>
      <c r="B12" s="20" t="s">
        <v>139</v>
      </c>
      <c r="C12" t="s">
        <v>513</v>
      </c>
      <c r="D12" s="58">
        <v>22976</v>
      </c>
      <c r="E12" s="22">
        <v>4</v>
      </c>
      <c r="F12" s="20">
        <v>0</v>
      </c>
      <c r="G12" s="20">
        <v>0</v>
      </c>
      <c r="H12" s="20">
        <v>0</v>
      </c>
      <c r="I12" s="20">
        <v>0</v>
      </c>
      <c r="J12" s="104">
        <f t="shared" si="19"/>
        <v>0</v>
      </c>
      <c r="K12" s="104">
        <f t="shared" si="20"/>
        <v>0</v>
      </c>
      <c r="L12" s="103">
        <f t="shared" si="21"/>
        <v>0</v>
      </c>
      <c r="M12" s="103">
        <f t="shared" si="22"/>
        <v>0</v>
      </c>
      <c r="N12" s="105">
        <f t="shared" si="23"/>
        <v>0</v>
      </c>
      <c r="O12" s="103">
        <f t="shared" si="24"/>
        <v>0</v>
      </c>
      <c r="P12" s="105">
        <f t="shared" si="25"/>
        <v>0</v>
      </c>
      <c r="Q12" s="26" t="s">
        <v>294</v>
      </c>
      <c r="R12" s="20">
        <v>1</v>
      </c>
      <c r="S12" s="22"/>
      <c r="T12" s="27">
        <v>0</v>
      </c>
      <c r="U12" s="26">
        <v>0</v>
      </c>
      <c r="V12" s="22"/>
      <c r="W12" s="28">
        <v>0</v>
      </c>
      <c r="X12" s="22"/>
      <c r="Y12" s="20">
        <v>0</v>
      </c>
      <c r="Z12" s="22" t="s">
        <v>305</v>
      </c>
      <c r="AA12" s="14">
        <v>4.222182349813929</v>
      </c>
      <c r="AB12">
        <v>1.0923076923076924</v>
      </c>
      <c r="AC12" s="32">
        <v>-0.6552631578947369</v>
      </c>
      <c r="AD12" s="32">
        <f t="shared" si="26"/>
        <v>1.0923076923076924</v>
      </c>
      <c r="AE12">
        <v>1.1746202687561431</v>
      </c>
      <c r="AF12">
        <v>2.4888305136112274</v>
      </c>
      <c r="AG12">
        <v>2.303196116863868</v>
      </c>
      <c r="AH12">
        <v>3.2804698214008705</v>
      </c>
      <c r="AI12">
        <v>3.4778163856200113</v>
      </c>
      <c r="AJ12" s="1" t="s">
        <v>388</v>
      </c>
      <c r="AK12">
        <f t="shared" si="27"/>
        <v>2.4888305136112274</v>
      </c>
      <c r="AL12">
        <f t="shared" si="28"/>
        <v>2.303196116863868</v>
      </c>
      <c r="AM12" s="32">
        <f t="shared" si="29"/>
        <v>2.4888305136112274</v>
      </c>
      <c r="AN12" s="75" t="s">
        <v>547</v>
      </c>
      <c r="AO12" s="75" t="s">
        <v>558</v>
      </c>
      <c r="AP12" s="86" t="s">
        <v>620</v>
      </c>
      <c r="AQ12" s="86">
        <v>14.440656565656566</v>
      </c>
      <c r="AR12">
        <v>4.651162790697675</v>
      </c>
      <c r="AT12" s="32">
        <v>74.3</v>
      </c>
      <c r="AU12" s="32">
        <v>113.40614525139665</v>
      </c>
      <c r="AV12" s="82">
        <f t="shared" si="30"/>
        <v>0.12733575004815467</v>
      </c>
      <c r="AW12" s="82">
        <f t="shared" si="31"/>
        <v>0.6961806400850693</v>
      </c>
      <c r="AX12" s="82"/>
      <c r="AY12" s="32">
        <f t="shared" si="32"/>
        <v>0.6961806400850693</v>
      </c>
      <c r="AZ12" s="75" t="s">
        <v>546</v>
      </c>
      <c r="BA12" s="75" t="s">
        <v>558</v>
      </c>
      <c r="BB12" s="86" t="s">
        <v>620</v>
      </c>
      <c r="BC12" s="12">
        <v>14.440656565656566</v>
      </c>
      <c r="BD12">
        <v>4.651162790697675</v>
      </c>
      <c r="BE12" s="137"/>
      <c r="BF12">
        <v>74.3</v>
      </c>
      <c r="BG12">
        <v>113.40614525139665</v>
      </c>
      <c r="BH12" s="82">
        <f t="shared" si="33"/>
        <v>0.12733575004815467</v>
      </c>
      <c r="BI12" s="82">
        <f t="shared" si="34"/>
        <v>0.6961806400850693</v>
      </c>
      <c r="BJ12" s="82">
        <f t="shared" si="35"/>
        <v>0.6551673177436119</v>
      </c>
      <c r="BK12" s="32">
        <f t="shared" si="36"/>
        <v>0.6961806400850693</v>
      </c>
      <c r="BL12" s="82" t="s">
        <v>632</v>
      </c>
      <c r="BM12" s="82" t="s">
        <v>627</v>
      </c>
      <c r="BN12" s="88" t="s">
        <v>620</v>
      </c>
      <c r="BO12">
        <v>12.861538461538462</v>
      </c>
      <c r="BP12">
        <v>9.30232558139535</v>
      </c>
      <c r="BQ12" s="137"/>
      <c r="BR12" s="92">
        <v>0</v>
      </c>
      <c r="BS12" s="82">
        <v>39.10614525139665</v>
      </c>
      <c r="BT12" s="82">
        <f t="shared" si="37"/>
        <v>0.3288879120879121</v>
      </c>
      <c r="BU12" s="52">
        <f t="shared" si="44"/>
        <v>0.23787375415282394</v>
      </c>
      <c r="BV12" s="52">
        <f t="shared" si="38"/>
        <v>0</v>
      </c>
      <c r="BW12" s="32">
        <f t="shared" si="39"/>
        <v>0.23787375415282394</v>
      </c>
      <c r="BX12" s="133">
        <v>1.7970401691331925</v>
      </c>
      <c r="BY12" s="32">
        <f t="shared" si="0"/>
        <v>0.7047324768255001</v>
      </c>
      <c r="BZ12" s="32">
        <f t="shared" si="1"/>
        <v>0.7047324768255001</v>
      </c>
      <c r="CA12" s="49">
        <v>3.1801347699322937</v>
      </c>
      <c r="CB12" s="49">
        <v>3.1801347699322937</v>
      </c>
      <c r="CC12" s="49">
        <f t="shared" si="2"/>
        <v>3.1801347699322937</v>
      </c>
      <c r="CD12" s="49">
        <f t="shared" si="3"/>
        <v>0.6913042563210663</v>
      </c>
      <c r="CE12" s="49">
        <f t="shared" si="4"/>
        <v>0.6913042563210663</v>
      </c>
      <c r="CF12" s="49">
        <v>2.6315789473684204</v>
      </c>
      <c r="CG12" s="49">
        <f t="shared" si="5"/>
        <v>0.678372223805226</v>
      </c>
      <c r="CH12" s="49">
        <f t="shared" si="6"/>
        <v>0.01780841627984331</v>
      </c>
      <c r="CI12" s="49">
        <f t="shared" si="7"/>
        <v>0.01780841627984331</v>
      </c>
      <c r="CJ12" s="49">
        <v>2.6315789473684204</v>
      </c>
      <c r="CK12" s="49">
        <f t="shared" si="8"/>
        <v>0.678372223805226</v>
      </c>
      <c r="CL12" s="49">
        <f t="shared" si="40"/>
        <v>0.01780841627984331</v>
      </c>
      <c r="CM12" s="49">
        <v>4.385964912280701</v>
      </c>
      <c r="CN12" s="49">
        <f t="shared" si="9"/>
        <v>0.11215538847117794</v>
      </c>
      <c r="CO12" s="49">
        <f t="shared" si="41"/>
        <v>0.12571836568164602</v>
      </c>
      <c r="CP12" s="10" t="s">
        <v>46</v>
      </c>
      <c r="CQ12" s="69" t="s">
        <v>86</v>
      </c>
      <c r="CR12" s="60">
        <v>1.7970401691331925</v>
      </c>
      <c r="CS12" s="60">
        <f t="shared" si="10"/>
        <v>0.7047324768255001</v>
      </c>
      <c r="CT12" s="60">
        <f t="shared" si="11"/>
        <v>0.7047324768255001</v>
      </c>
      <c r="CU12" s="32">
        <v>2.2869780326231126</v>
      </c>
      <c r="CV12" s="82">
        <f t="shared" si="12"/>
        <v>0.2018524809881148</v>
      </c>
      <c r="CW12" s="82">
        <f t="shared" si="13"/>
        <v>0.2018524809881148</v>
      </c>
      <c r="CX12">
        <v>5.0809112643496475</v>
      </c>
      <c r="CY12">
        <f t="shared" si="14"/>
        <v>0.6999701038103315</v>
      </c>
      <c r="CZ12">
        <f t="shared" si="15"/>
        <v>0.003789463725262232</v>
      </c>
      <c r="DA12">
        <f t="shared" si="16"/>
        <v>0.003789463725262232</v>
      </c>
      <c r="DB12">
        <v>5.0809112643496475</v>
      </c>
      <c r="DC12">
        <f t="shared" si="17"/>
        <v>0.6999701038103315</v>
      </c>
      <c r="DD12">
        <f t="shared" si="42"/>
        <v>0.003789463725262232</v>
      </c>
      <c r="DE12">
        <v>9.312204856651716</v>
      </c>
      <c r="DF12">
        <f t="shared" si="18"/>
        <v>0.2381263813343796</v>
      </c>
      <c r="DG12">
        <f t="shared" si="43"/>
        <v>0.00025262718155566466</v>
      </c>
      <c r="DH12" s="12">
        <v>0</v>
      </c>
      <c r="DI12" s="145">
        <v>0</v>
      </c>
    </row>
    <row r="13" spans="1:113" ht="13.5">
      <c r="A13" s="19">
        <v>18</v>
      </c>
      <c r="B13" s="20" t="s">
        <v>140</v>
      </c>
      <c r="C13" t="s">
        <v>514</v>
      </c>
      <c r="D13" s="58">
        <v>22998</v>
      </c>
      <c r="E13" s="22">
        <v>4</v>
      </c>
      <c r="F13" s="20">
        <v>0</v>
      </c>
      <c r="G13" s="20">
        <v>0</v>
      </c>
      <c r="H13" s="20">
        <v>0</v>
      </c>
      <c r="I13" s="20">
        <v>0</v>
      </c>
      <c r="J13" s="104">
        <f t="shared" si="19"/>
        <v>0</v>
      </c>
      <c r="K13" s="104">
        <f t="shared" si="20"/>
        <v>0</v>
      </c>
      <c r="L13" s="103">
        <f t="shared" si="21"/>
        <v>0</v>
      </c>
      <c r="M13" s="103">
        <f t="shared" si="22"/>
        <v>0</v>
      </c>
      <c r="N13" s="105">
        <f t="shared" si="23"/>
        <v>0</v>
      </c>
      <c r="O13" s="103">
        <f t="shared" si="24"/>
        <v>0</v>
      </c>
      <c r="P13" s="105">
        <f t="shared" si="25"/>
        <v>0</v>
      </c>
      <c r="Q13" s="26" t="s">
        <v>298</v>
      </c>
      <c r="R13" s="20">
        <v>0</v>
      </c>
      <c r="S13" s="22"/>
      <c r="T13" s="27">
        <v>0</v>
      </c>
      <c r="U13" s="26">
        <v>0</v>
      </c>
      <c r="V13" s="22"/>
      <c r="W13" s="28">
        <v>1</v>
      </c>
      <c r="X13" s="22" t="s">
        <v>387</v>
      </c>
      <c r="Y13" s="20">
        <v>1</v>
      </c>
      <c r="Z13" s="22" t="s">
        <v>300</v>
      </c>
      <c r="AA13" s="14">
        <v>3.7535858585858586</v>
      </c>
      <c r="AB13">
        <v>1.0923076923076924</v>
      </c>
      <c r="AC13" s="32">
        <v>-0.18666666666666676</v>
      </c>
      <c r="AD13" s="32">
        <f t="shared" si="26"/>
        <v>-0.18666666666666676</v>
      </c>
      <c r="AE13">
        <v>1.1908383529968987</v>
      </c>
      <c r="AF13">
        <v>2.4888305136112274</v>
      </c>
      <c r="AG13">
        <v>2.2869780326231126</v>
      </c>
      <c r="AH13">
        <v>3.2804698214008705</v>
      </c>
      <c r="AI13">
        <v>3.4778163856200113</v>
      </c>
      <c r="AJ13" s="1" t="s">
        <v>389</v>
      </c>
      <c r="AK13">
        <f t="shared" si="27"/>
        <v>3.2804698214008705</v>
      </c>
      <c r="AL13">
        <f t="shared" si="28"/>
        <v>3.4778163856200113</v>
      </c>
      <c r="AM13" s="32">
        <f t="shared" si="29"/>
        <v>3.4778163856200113</v>
      </c>
      <c r="AN13" s="75" t="s">
        <v>546</v>
      </c>
      <c r="AO13" s="75" t="s">
        <v>557</v>
      </c>
      <c r="AP13" s="86" t="s">
        <v>619</v>
      </c>
      <c r="AQ13" s="86">
        <v>14.440656565656566</v>
      </c>
      <c r="AR13">
        <v>-1.1466666666666663</v>
      </c>
      <c r="AS13">
        <v>-3.4406565656565653</v>
      </c>
      <c r="AT13" s="32">
        <v>74.3</v>
      </c>
      <c r="AU13" s="32">
        <v>113.40614525139665</v>
      </c>
      <c r="AV13" s="82">
        <f t="shared" si="30"/>
        <v>0.12733575004815467</v>
      </c>
      <c r="AW13" s="82">
        <f t="shared" si="31"/>
        <v>0.645056166675698</v>
      </c>
      <c r="AX13" s="82">
        <f>(AS13+AT13)/AU13</f>
        <v>0.6248280750330041</v>
      </c>
      <c r="AY13" s="32">
        <f t="shared" si="32"/>
        <v>0.6248280750330041</v>
      </c>
      <c r="AZ13" s="75" t="s">
        <v>546</v>
      </c>
      <c r="BA13" s="75" t="s">
        <v>557</v>
      </c>
      <c r="BB13" s="86" t="s">
        <v>619</v>
      </c>
      <c r="BC13" s="12">
        <v>14.440656565656566</v>
      </c>
      <c r="BD13">
        <v>-1.1466666666666663</v>
      </c>
      <c r="BE13" s="136">
        <v>-3.4406565656565653</v>
      </c>
      <c r="BF13">
        <v>74.3</v>
      </c>
      <c r="BG13">
        <v>113.40614525139665</v>
      </c>
      <c r="BH13" s="82">
        <f t="shared" si="33"/>
        <v>0.12733575004815467</v>
      </c>
      <c r="BI13" s="82">
        <f t="shared" si="34"/>
        <v>0.645056166675698</v>
      </c>
      <c r="BJ13" s="82">
        <f t="shared" si="35"/>
        <v>0.6248280750330041</v>
      </c>
      <c r="BK13" s="32">
        <f t="shared" si="36"/>
        <v>0.6248280750330041</v>
      </c>
      <c r="BL13" s="82" t="s">
        <v>623</v>
      </c>
      <c r="BM13" s="82" t="s">
        <v>557</v>
      </c>
      <c r="BN13" s="88" t="s">
        <v>619</v>
      </c>
      <c r="BO13">
        <v>12.861538461538462</v>
      </c>
      <c r="BP13">
        <v>3.8011695906432745</v>
      </c>
      <c r="BQ13" s="136">
        <v>0</v>
      </c>
      <c r="BR13" s="92">
        <v>0</v>
      </c>
      <c r="BS13" s="82">
        <v>39.10614525139665</v>
      </c>
      <c r="BT13" s="82">
        <f t="shared" si="37"/>
        <v>0.3288879120879121</v>
      </c>
      <c r="BU13" s="52">
        <f t="shared" si="44"/>
        <v>0.09720133667502089</v>
      </c>
      <c r="BV13" s="52">
        <f t="shared" si="38"/>
        <v>0</v>
      </c>
      <c r="BW13" s="32">
        <f t="shared" si="39"/>
        <v>0</v>
      </c>
      <c r="BX13" s="133">
        <v>1.7970401691331925</v>
      </c>
      <c r="BY13" s="32">
        <f t="shared" si="0"/>
        <v>0.7047324768255001</v>
      </c>
      <c r="BZ13" s="32">
        <f t="shared" si="1"/>
        <v>1.9837068357998593</v>
      </c>
      <c r="CA13" s="49">
        <v>3.1801347699322937</v>
      </c>
      <c r="CB13" s="49">
        <v>3.1801347699322937</v>
      </c>
      <c r="CC13" s="49">
        <f t="shared" si="2"/>
        <v>3.1801347699322937</v>
      </c>
      <c r="CD13" s="49">
        <f t="shared" si="3"/>
        <v>0.1003350514685768</v>
      </c>
      <c r="CE13" s="49">
        <f t="shared" si="4"/>
        <v>0.29768161568771756</v>
      </c>
      <c r="CF13" s="49">
        <v>2.6315789473684204</v>
      </c>
      <c r="CG13" s="49">
        <f t="shared" si="5"/>
        <v>0.678372223805226</v>
      </c>
      <c r="CH13" s="49">
        <f t="shared" si="6"/>
        <v>0.03331605712952801</v>
      </c>
      <c r="CI13" s="49">
        <f t="shared" si="7"/>
        <v>0.05354414877222191</v>
      </c>
      <c r="CJ13" s="49">
        <v>2.6315789473684204</v>
      </c>
      <c r="CK13" s="49">
        <f t="shared" si="8"/>
        <v>0.678372223805226</v>
      </c>
      <c r="CL13" s="49">
        <f t="shared" si="40"/>
        <v>0.05354414877222191</v>
      </c>
      <c r="CM13" s="49">
        <v>4.385964912280701</v>
      </c>
      <c r="CN13" s="49">
        <f t="shared" si="9"/>
        <v>0.11215538847117794</v>
      </c>
      <c r="CO13" s="49">
        <f t="shared" si="41"/>
        <v>0.11215538847117794</v>
      </c>
      <c r="CP13" s="10" t="s">
        <v>44</v>
      </c>
      <c r="CQ13" s="69" t="s">
        <v>84</v>
      </c>
      <c r="CR13" s="62">
        <v>0.03333333333333324</v>
      </c>
      <c r="CS13" s="60">
        <f t="shared" si="10"/>
        <v>1.0589743589743592</v>
      </c>
      <c r="CT13" s="60">
        <f t="shared" si="11"/>
        <v>0.22</v>
      </c>
      <c r="CU13" s="32">
        <v>3.3053409655708244</v>
      </c>
      <c r="CV13" s="82">
        <f t="shared" si="12"/>
        <v>0.02487114416995384</v>
      </c>
      <c r="CW13" s="82">
        <f t="shared" si="13"/>
        <v>0.17247542004918692</v>
      </c>
      <c r="CX13">
        <v>0.30666666666666664</v>
      </c>
      <c r="CY13">
        <f t="shared" si="14"/>
        <v>0.6578714627966588</v>
      </c>
      <c r="CZ13">
        <f t="shared" si="15"/>
        <v>0.012815296120960773</v>
      </c>
      <c r="DA13">
        <f t="shared" si="16"/>
        <v>0.033043387763654675</v>
      </c>
      <c r="DB13">
        <v>0.30666666666666664</v>
      </c>
      <c r="DC13">
        <f t="shared" si="17"/>
        <v>0.6578714627966588</v>
      </c>
      <c r="DD13">
        <f t="shared" si="42"/>
        <v>0.033043387763654675</v>
      </c>
      <c r="DE13">
        <v>3.9333333333333327</v>
      </c>
      <c r="DF13">
        <f t="shared" si="18"/>
        <v>0.10058095238095237</v>
      </c>
      <c r="DG13">
        <f t="shared" si="43"/>
        <v>0.10058095238095237</v>
      </c>
      <c r="DH13" s="12">
        <v>0</v>
      </c>
      <c r="DI13" s="145">
        <v>1</v>
      </c>
    </row>
    <row r="14" spans="1:113" ht="13.5">
      <c r="A14" s="19">
        <v>11</v>
      </c>
      <c r="B14" s="20" t="s">
        <v>141</v>
      </c>
      <c r="C14" t="s">
        <v>515</v>
      </c>
      <c r="D14" s="58">
        <v>23162</v>
      </c>
      <c r="E14" s="22">
        <v>5</v>
      </c>
      <c r="F14" s="20">
        <v>0</v>
      </c>
      <c r="G14" s="20">
        <v>0</v>
      </c>
      <c r="H14" s="20">
        <v>0</v>
      </c>
      <c r="I14" s="20">
        <v>0</v>
      </c>
      <c r="J14" s="104">
        <f t="shared" si="19"/>
        <v>0</v>
      </c>
      <c r="K14" s="104">
        <f t="shared" si="20"/>
        <v>0</v>
      </c>
      <c r="L14" s="103">
        <f t="shared" si="21"/>
        <v>0</v>
      </c>
      <c r="M14" s="103">
        <f t="shared" si="22"/>
        <v>0</v>
      </c>
      <c r="N14" s="105">
        <f t="shared" si="23"/>
        <v>0</v>
      </c>
      <c r="O14" s="103">
        <f t="shared" si="24"/>
        <v>0</v>
      </c>
      <c r="P14" s="105">
        <f t="shared" si="25"/>
        <v>0</v>
      </c>
      <c r="Q14" s="26" t="s">
        <v>294</v>
      </c>
      <c r="R14" s="20">
        <v>1</v>
      </c>
      <c r="S14" s="22"/>
      <c r="T14" s="27">
        <v>0</v>
      </c>
      <c r="U14" s="26">
        <v>1</v>
      </c>
      <c r="V14" s="22" t="s">
        <v>366</v>
      </c>
      <c r="W14" s="28">
        <v>0</v>
      </c>
      <c r="X14" s="22"/>
      <c r="Y14" s="20">
        <v>1</v>
      </c>
      <c r="Z14" s="22" t="s">
        <v>306</v>
      </c>
      <c r="AA14" s="14">
        <v>3.7535858585858586</v>
      </c>
      <c r="AB14">
        <v>1.0923076923076924</v>
      </c>
      <c r="AC14" s="32">
        <v>-0.18666666666666676</v>
      </c>
      <c r="AD14" s="32">
        <f t="shared" si="26"/>
        <v>1.0923076923076924</v>
      </c>
      <c r="AE14">
        <v>1.1908383529968987</v>
      </c>
      <c r="AF14">
        <v>2.4888305136112274</v>
      </c>
      <c r="AG14">
        <v>2.2869780326231126</v>
      </c>
      <c r="AH14">
        <v>3.2804698214008705</v>
      </c>
      <c r="AI14">
        <v>3.4778163856200113</v>
      </c>
      <c r="AJ14" s="1" t="s">
        <v>389</v>
      </c>
      <c r="AK14">
        <f t="shared" si="27"/>
        <v>3.2804698214008705</v>
      </c>
      <c r="AL14">
        <f t="shared" si="28"/>
        <v>3.4778163856200113</v>
      </c>
      <c r="AM14" s="32">
        <f t="shared" si="29"/>
        <v>3.2804698214008705</v>
      </c>
      <c r="AN14" s="75" t="s">
        <v>546</v>
      </c>
      <c r="AO14" s="75" t="s">
        <v>557</v>
      </c>
      <c r="AP14" s="86" t="s">
        <v>619</v>
      </c>
      <c r="AQ14" s="86">
        <v>14.440656565656566</v>
      </c>
      <c r="AR14">
        <v>-1.1466666666666663</v>
      </c>
      <c r="AT14" s="32">
        <v>74.3</v>
      </c>
      <c r="AU14" s="32">
        <v>113.40614525139665</v>
      </c>
      <c r="AV14" s="82">
        <f t="shared" si="30"/>
        <v>0.12733575004815467</v>
      </c>
      <c r="AW14" s="82">
        <f t="shared" si="31"/>
        <v>0.645056166675698</v>
      </c>
      <c r="AX14" s="82"/>
      <c r="AY14" s="32">
        <f t="shared" si="32"/>
        <v>0.645056166675698</v>
      </c>
      <c r="AZ14" s="75" t="s">
        <v>546</v>
      </c>
      <c r="BA14" s="75" t="s">
        <v>557</v>
      </c>
      <c r="BB14" s="86" t="s">
        <v>619</v>
      </c>
      <c r="BC14" s="12">
        <v>14.440656565656566</v>
      </c>
      <c r="BD14">
        <v>-1.1466666666666663</v>
      </c>
      <c r="BE14" s="137"/>
      <c r="BF14">
        <v>74.3</v>
      </c>
      <c r="BG14">
        <v>113.40614525139665</v>
      </c>
      <c r="BH14" s="82">
        <f t="shared" si="33"/>
        <v>0.12733575004815467</v>
      </c>
      <c r="BI14" s="82">
        <f t="shared" si="34"/>
        <v>0.645056166675698</v>
      </c>
      <c r="BJ14" s="82">
        <f t="shared" si="35"/>
        <v>0.6551673177436119</v>
      </c>
      <c r="BK14" s="32">
        <f t="shared" si="36"/>
        <v>0.645056166675698</v>
      </c>
      <c r="BL14" s="82" t="s">
        <v>623</v>
      </c>
      <c r="BM14" s="82" t="s">
        <v>557</v>
      </c>
      <c r="BN14" s="88" t="s">
        <v>619</v>
      </c>
      <c r="BO14">
        <v>12.861538461538462</v>
      </c>
      <c r="BP14">
        <v>3.8011695906432745</v>
      </c>
      <c r="BQ14" s="137"/>
      <c r="BR14" s="92">
        <v>0</v>
      </c>
      <c r="BS14" s="82">
        <v>39.10614525139665</v>
      </c>
      <c r="BT14" s="82">
        <f t="shared" si="37"/>
        <v>0.3288879120879121</v>
      </c>
      <c r="BU14" s="52">
        <f t="shared" si="44"/>
        <v>0.09720133667502089</v>
      </c>
      <c r="BV14" s="52">
        <f t="shared" si="38"/>
        <v>0</v>
      </c>
      <c r="BW14" s="32">
        <f t="shared" si="39"/>
        <v>0.09720133667502089</v>
      </c>
      <c r="BX14" s="133">
        <v>1.7970401691331925</v>
      </c>
      <c r="BY14" s="32">
        <f t="shared" si="0"/>
        <v>0.7047324768255001</v>
      </c>
      <c r="BZ14" s="32">
        <f t="shared" si="1"/>
        <v>0.7047324768255001</v>
      </c>
      <c r="CA14" s="49">
        <v>3.1801347699322937</v>
      </c>
      <c r="CB14" s="49">
        <v>3.1801347699322937</v>
      </c>
      <c r="CC14" s="49">
        <f t="shared" si="2"/>
        <v>3.1801347699322937</v>
      </c>
      <c r="CD14" s="49">
        <f t="shared" si="3"/>
        <v>0.1003350514685768</v>
      </c>
      <c r="CE14" s="49">
        <f t="shared" si="4"/>
        <v>0.1003350514685768</v>
      </c>
      <c r="CF14" s="49">
        <v>2.6315789473684204</v>
      </c>
      <c r="CG14" s="49">
        <f t="shared" si="5"/>
        <v>0.678372223805226</v>
      </c>
      <c r="CH14" s="49">
        <f t="shared" si="6"/>
        <v>0.03331605712952801</v>
      </c>
      <c r="CI14" s="49">
        <f t="shared" si="7"/>
        <v>0.03331605712952801</v>
      </c>
      <c r="CJ14" s="49">
        <v>2.6315789473684204</v>
      </c>
      <c r="CK14" s="49">
        <f t="shared" si="8"/>
        <v>0.678372223805226</v>
      </c>
      <c r="CL14" s="49">
        <f t="shared" si="40"/>
        <v>0.03331605712952801</v>
      </c>
      <c r="CM14" s="49">
        <v>4.385964912280701</v>
      </c>
      <c r="CN14" s="49">
        <f t="shared" si="9"/>
        <v>0.11215538847117794</v>
      </c>
      <c r="CO14" s="49">
        <f t="shared" si="41"/>
        <v>0.014954051796157053</v>
      </c>
      <c r="CP14" s="131" t="s">
        <v>48</v>
      </c>
      <c r="CQ14" s="72" t="s">
        <v>88</v>
      </c>
      <c r="CR14" s="60">
        <v>2.631578947368421</v>
      </c>
      <c r="CS14" s="60">
        <f t="shared" si="10"/>
        <v>1.5392712550607284</v>
      </c>
      <c r="CT14" s="60">
        <f t="shared" si="11"/>
        <v>1.5392712550607284</v>
      </c>
      <c r="CU14" s="32">
        <v>3.1801347699322937</v>
      </c>
      <c r="CV14" s="82">
        <f t="shared" si="12"/>
        <v>0.1003350514685768</v>
      </c>
      <c r="CW14" s="82">
        <f t="shared" si="13"/>
        <v>0.1003350514685768</v>
      </c>
      <c r="CX14">
        <v>2.6315789473684204</v>
      </c>
      <c r="CY14">
        <f t="shared" si="14"/>
        <v>0.678372223805226</v>
      </c>
      <c r="CZ14">
        <f t="shared" si="15"/>
        <v>0.03331605712952801</v>
      </c>
      <c r="DA14">
        <f t="shared" si="16"/>
        <v>0.03331605712952801</v>
      </c>
      <c r="DB14">
        <v>2.6315789473684204</v>
      </c>
      <c r="DC14">
        <f t="shared" si="17"/>
        <v>0.678372223805226</v>
      </c>
      <c r="DD14">
        <f t="shared" si="42"/>
        <v>0.03331605712952801</v>
      </c>
      <c r="DE14">
        <v>4.385964912280701</v>
      </c>
      <c r="DF14">
        <f t="shared" si="18"/>
        <v>0.11215538847117794</v>
      </c>
      <c r="DG14">
        <f t="shared" si="43"/>
        <v>0.014954051796157053</v>
      </c>
      <c r="DH14" s="12">
        <v>0</v>
      </c>
      <c r="DI14" s="145">
        <v>1</v>
      </c>
    </row>
    <row r="15" spans="1:113" ht="13.5">
      <c r="A15" s="19">
        <v>10</v>
      </c>
      <c r="B15" s="20" t="s">
        <v>142</v>
      </c>
      <c r="C15" t="s">
        <v>516</v>
      </c>
      <c r="D15" s="58">
        <v>23222</v>
      </c>
      <c r="E15" s="22">
        <v>6</v>
      </c>
      <c r="F15" s="20">
        <v>1</v>
      </c>
      <c r="G15" s="20">
        <v>1</v>
      </c>
      <c r="H15" s="20">
        <v>0</v>
      </c>
      <c r="I15" s="20">
        <v>0</v>
      </c>
      <c r="J15" s="104">
        <f t="shared" si="19"/>
        <v>15.277777777777777</v>
      </c>
      <c r="K15" s="104">
        <f t="shared" si="20"/>
        <v>0.16666666666666666</v>
      </c>
      <c r="L15" s="103">
        <f t="shared" si="21"/>
        <v>1</v>
      </c>
      <c r="M15" s="103">
        <f t="shared" si="22"/>
        <v>1</v>
      </c>
      <c r="N15" s="105">
        <f t="shared" si="23"/>
        <v>0</v>
      </c>
      <c r="O15" s="103">
        <f t="shared" si="24"/>
        <v>0</v>
      </c>
      <c r="P15" s="105">
        <f t="shared" si="25"/>
        <v>15.277777777777777</v>
      </c>
      <c r="Q15" s="26" t="s">
        <v>294</v>
      </c>
      <c r="R15" s="20">
        <v>1</v>
      </c>
      <c r="S15" s="22"/>
      <c r="T15" s="27">
        <v>0</v>
      </c>
      <c r="U15" s="26">
        <v>0</v>
      </c>
      <c r="V15" s="22"/>
      <c r="W15" s="28">
        <v>0</v>
      </c>
      <c r="X15" s="22"/>
      <c r="Y15" s="20">
        <v>0</v>
      </c>
      <c r="Z15" s="22" t="s">
        <v>306</v>
      </c>
      <c r="AA15" s="14">
        <v>3.7535858585858586</v>
      </c>
      <c r="AB15">
        <v>1.7970401691331925</v>
      </c>
      <c r="AC15" s="32">
        <v>-0.18666666666666676</v>
      </c>
      <c r="AD15" s="32">
        <f t="shared" si="26"/>
        <v>1.7970401691331925</v>
      </c>
      <c r="AE15">
        <v>1.1908383529968987</v>
      </c>
      <c r="AF15">
        <v>2.3576214403229754</v>
      </c>
      <c r="AG15">
        <v>2.2869780326231126</v>
      </c>
      <c r="AH15">
        <v>3.1096019724295934</v>
      </c>
      <c r="AI15">
        <v>3.4778163856200113</v>
      </c>
      <c r="AJ15" s="1" t="s">
        <v>389</v>
      </c>
      <c r="AK15">
        <f t="shared" si="27"/>
        <v>3.1096019724295934</v>
      </c>
      <c r="AL15">
        <f t="shared" si="28"/>
        <v>3.4778163856200113</v>
      </c>
      <c r="AM15" s="32">
        <f t="shared" si="29"/>
        <v>3.1096019724295934</v>
      </c>
      <c r="AN15" s="75" t="s">
        <v>546</v>
      </c>
      <c r="AO15" s="75" t="s">
        <v>557</v>
      </c>
      <c r="AP15" s="86" t="s">
        <v>619</v>
      </c>
      <c r="AQ15" s="86">
        <v>12.517579642579642</v>
      </c>
      <c r="AR15">
        <v>-1.1466666666666663</v>
      </c>
      <c r="AT15" s="32">
        <v>74.3</v>
      </c>
      <c r="AU15" s="32">
        <v>113.40614525139665</v>
      </c>
      <c r="AV15" s="82">
        <f t="shared" si="30"/>
        <v>0.11037831869543668</v>
      </c>
      <c r="AW15" s="82">
        <f t="shared" si="31"/>
        <v>0.645056166675698</v>
      </c>
      <c r="AX15" s="82"/>
      <c r="AY15" s="32">
        <f t="shared" si="32"/>
        <v>0.645056166675698</v>
      </c>
      <c r="AZ15" s="75" t="s">
        <v>546</v>
      </c>
      <c r="BA15" s="75" t="s">
        <v>557</v>
      </c>
      <c r="BB15" s="86" t="s">
        <v>619</v>
      </c>
      <c r="BC15" s="12">
        <v>12.517579642579642</v>
      </c>
      <c r="BD15">
        <v>-1.1466666666666663</v>
      </c>
      <c r="BE15" s="137"/>
      <c r="BF15">
        <v>74.3</v>
      </c>
      <c r="BG15">
        <v>113.40614525139665</v>
      </c>
      <c r="BH15" s="82">
        <f t="shared" si="33"/>
        <v>0.11037831869543668</v>
      </c>
      <c r="BI15" s="82">
        <f t="shared" si="34"/>
        <v>0.645056166675698</v>
      </c>
      <c r="BJ15" s="82">
        <f t="shared" si="35"/>
        <v>0.6551673177436119</v>
      </c>
      <c r="BK15" s="32">
        <f t="shared" si="36"/>
        <v>0.645056166675698</v>
      </c>
      <c r="BL15" s="82" t="s">
        <v>623</v>
      </c>
      <c r="BM15" s="82" t="s">
        <v>557</v>
      </c>
      <c r="BN15" s="88" t="s">
        <v>619</v>
      </c>
      <c r="BO15">
        <v>11.46923076923077</v>
      </c>
      <c r="BP15">
        <v>3.5564853556485354</v>
      </c>
      <c r="BQ15" s="137"/>
      <c r="BR15" s="92">
        <v>0</v>
      </c>
      <c r="BS15" s="82">
        <v>39.10614525139665</v>
      </c>
      <c r="BT15" s="82">
        <f t="shared" si="37"/>
        <v>0.2932846153846154</v>
      </c>
      <c r="BU15" s="52">
        <f t="shared" si="44"/>
        <v>0.09094441123729827</v>
      </c>
      <c r="BV15" s="52">
        <f t="shared" si="38"/>
        <v>0</v>
      </c>
      <c r="BW15" s="32">
        <f t="shared" si="39"/>
        <v>0.09094441123729827</v>
      </c>
      <c r="BX15" s="133">
        <v>1.7970401691331925</v>
      </c>
      <c r="BY15" s="32">
        <f t="shared" si="0"/>
        <v>0</v>
      </c>
      <c r="BZ15" s="32">
        <f t="shared" si="1"/>
        <v>0</v>
      </c>
      <c r="CA15" s="49">
        <v>3.1801347699322937</v>
      </c>
      <c r="CB15" s="49">
        <v>3.1801347699322937</v>
      </c>
      <c r="CC15" s="49">
        <f t="shared" si="2"/>
        <v>3.1801347699322937</v>
      </c>
      <c r="CD15" s="49">
        <f t="shared" si="3"/>
        <v>0.07053279750270036</v>
      </c>
      <c r="CE15" s="49">
        <f t="shared" si="4"/>
        <v>0.07053279750270036</v>
      </c>
      <c r="CF15" s="49">
        <v>2.6315789473684204</v>
      </c>
      <c r="CG15" s="49">
        <f t="shared" si="5"/>
        <v>0.678372223805226</v>
      </c>
      <c r="CH15" s="49">
        <f t="shared" si="6"/>
        <v>0.03331605712952801</v>
      </c>
      <c r="CI15" s="49">
        <f t="shared" si="7"/>
        <v>0.03331605712952801</v>
      </c>
      <c r="CJ15" s="49">
        <v>2.6315789473684204</v>
      </c>
      <c r="CK15" s="49">
        <f t="shared" si="8"/>
        <v>0.678372223805226</v>
      </c>
      <c r="CL15" s="49">
        <f t="shared" si="40"/>
        <v>0.03331605712952801</v>
      </c>
      <c r="CM15" s="49">
        <v>4.385964912280701</v>
      </c>
      <c r="CN15" s="49">
        <f t="shared" si="9"/>
        <v>0.11215538847117794</v>
      </c>
      <c r="CO15" s="49">
        <f t="shared" si="41"/>
        <v>0.02121097723387967</v>
      </c>
      <c r="CP15" s="131" t="s">
        <v>48</v>
      </c>
      <c r="CQ15" s="72" t="s">
        <v>88</v>
      </c>
      <c r="CR15" s="60">
        <v>2.631578947368421</v>
      </c>
      <c r="CS15" s="60">
        <f t="shared" si="10"/>
        <v>0.8345387782352283</v>
      </c>
      <c r="CT15" s="60">
        <f t="shared" si="11"/>
        <v>0.8345387782352283</v>
      </c>
      <c r="CU15" s="32">
        <v>3.1801347699322937</v>
      </c>
      <c r="CV15" s="82">
        <f t="shared" si="12"/>
        <v>0.07053279750270036</v>
      </c>
      <c r="CW15" s="82">
        <f t="shared" si="13"/>
        <v>0.07053279750270036</v>
      </c>
      <c r="CX15">
        <v>2.6315789473684204</v>
      </c>
      <c r="CY15">
        <f t="shared" si="14"/>
        <v>0.678372223805226</v>
      </c>
      <c r="CZ15">
        <f t="shared" si="15"/>
        <v>0.03331605712952801</v>
      </c>
      <c r="DA15">
        <f t="shared" si="16"/>
        <v>0.03331605712952801</v>
      </c>
      <c r="DB15">
        <v>2.6315789473684204</v>
      </c>
      <c r="DC15">
        <f t="shared" si="17"/>
        <v>0.678372223805226</v>
      </c>
      <c r="DD15">
        <f t="shared" si="42"/>
        <v>0.03331605712952801</v>
      </c>
      <c r="DE15">
        <v>4.385964912280701</v>
      </c>
      <c r="DF15">
        <f t="shared" si="18"/>
        <v>0.11215538847117794</v>
      </c>
      <c r="DG15">
        <f t="shared" si="43"/>
        <v>0.02121097723387967</v>
      </c>
      <c r="DH15" s="12">
        <v>0</v>
      </c>
      <c r="DI15" s="145">
        <v>1</v>
      </c>
    </row>
    <row r="16" spans="1:113" ht="12.75">
      <c r="A16" s="19">
        <v>13</v>
      </c>
      <c r="B16" s="20" t="s">
        <v>143</v>
      </c>
      <c r="C16" t="s">
        <v>517</v>
      </c>
      <c r="D16" s="58">
        <v>23412</v>
      </c>
      <c r="E16" s="22">
        <v>72</v>
      </c>
      <c r="F16" s="20">
        <v>3</v>
      </c>
      <c r="G16" s="20">
        <v>2</v>
      </c>
      <c r="H16" s="20">
        <v>14</v>
      </c>
      <c r="I16" s="20">
        <v>6</v>
      </c>
      <c r="J16" s="104">
        <f t="shared" si="19"/>
        <v>3.4722222222222223</v>
      </c>
      <c r="K16" s="104">
        <f t="shared" si="20"/>
        <v>0.041666666666666664</v>
      </c>
      <c r="L16" s="103">
        <f t="shared" si="21"/>
        <v>1</v>
      </c>
      <c r="M16" s="103">
        <f t="shared" si="22"/>
        <v>1</v>
      </c>
      <c r="N16" s="105">
        <f t="shared" si="23"/>
        <v>9.722222222222223</v>
      </c>
      <c r="O16" s="103">
        <f t="shared" si="24"/>
        <v>1</v>
      </c>
      <c r="P16" s="105">
        <f t="shared" si="25"/>
        <v>-6.250000000000001</v>
      </c>
      <c r="Q16" s="26" t="s">
        <v>298</v>
      </c>
      <c r="R16" s="20">
        <v>0</v>
      </c>
      <c r="S16" s="22"/>
      <c r="T16" s="27">
        <v>3</v>
      </c>
      <c r="U16" s="26">
        <v>0</v>
      </c>
      <c r="V16" s="22"/>
      <c r="W16" s="28">
        <v>1</v>
      </c>
      <c r="X16" s="22" t="s">
        <v>396</v>
      </c>
      <c r="Y16" s="20">
        <v>1</v>
      </c>
      <c r="Z16" s="22" t="s">
        <v>304</v>
      </c>
      <c r="AA16" s="14">
        <v>3.7535858585858586</v>
      </c>
      <c r="AB16">
        <v>1.7674418604651163</v>
      </c>
      <c r="AC16" s="32">
        <v>-0.18666666666666676</v>
      </c>
      <c r="AD16" s="32">
        <f t="shared" si="26"/>
        <v>-0.18666666666666676</v>
      </c>
      <c r="AE16">
        <v>1.1917465657143809</v>
      </c>
      <c r="AF16">
        <v>2.3576214403229754</v>
      </c>
      <c r="AG16">
        <v>2.2860698199056304</v>
      </c>
      <c r="AH16">
        <v>3.1096019724295934</v>
      </c>
      <c r="AI16">
        <v>3.4778163856200113</v>
      </c>
      <c r="AJ16" s="1" t="s">
        <v>389</v>
      </c>
      <c r="AK16">
        <f t="shared" si="27"/>
        <v>3.1096019724295934</v>
      </c>
      <c r="AL16">
        <f t="shared" si="28"/>
        <v>3.4778163856200113</v>
      </c>
      <c r="AM16" s="32">
        <f t="shared" si="29"/>
        <v>3.4778163856200113</v>
      </c>
      <c r="AN16" s="59" t="s">
        <v>548</v>
      </c>
      <c r="AO16" s="59" t="s">
        <v>552</v>
      </c>
      <c r="AP16" s="85" t="s">
        <v>619</v>
      </c>
      <c r="AQ16" s="85">
        <v>8.765309323918196</v>
      </c>
      <c r="AR16">
        <v>2.2466666666666666</v>
      </c>
      <c r="AS16">
        <v>1.991740925885677</v>
      </c>
      <c r="AT16" s="32">
        <v>0</v>
      </c>
      <c r="AU16" s="32">
        <v>15.942028985507244</v>
      </c>
      <c r="AV16" s="82">
        <f t="shared" si="30"/>
        <v>0.5498239485003232</v>
      </c>
      <c r="AW16" s="82">
        <f t="shared" si="31"/>
        <v>0.14092727272727273</v>
      </c>
      <c r="AX16" s="82">
        <f>(AS16+AT16)/AU16</f>
        <v>0.12493647626010158</v>
      </c>
      <c r="AY16" s="32">
        <f t="shared" si="32"/>
        <v>0.12493647626010158</v>
      </c>
      <c r="AZ16" s="59" t="s">
        <v>548</v>
      </c>
      <c r="BA16" s="59" t="s">
        <v>552</v>
      </c>
      <c r="BB16" s="85" t="s">
        <v>619</v>
      </c>
      <c r="BC16" s="12">
        <v>8.765309323918196</v>
      </c>
      <c r="BD16">
        <v>2.2466666666666666</v>
      </c>
      <c r="BE16" s="136">
        <v>1.991740925885677</v>
      </c>
      <c r="BF16">
        <v>0</v>
      </c>
      <c r="BG16">
        <v>15.942028985507244</v>
      </c>
      <c r="BH16" s="82">
        <f t="shared" si="33"/>
        <v>0.5498239485003232</v>
      </c>
      <c r="BI16" s="82">
        <f t="shared" si="34"/>
        <v>0.14092727272727273</v>
      </c>
      <c r="BJ16" s="82">
        <f t="shared" si="35"/>
        <v>0.12493647626010158</v>
      </c>
      <c r="BK16" s="32">
        <f t="shared" si="36"/>
        <v>0.12493647626010158</v>
      </c>
      <c r="BL16" s="82" t="s">
        <v>548</v>
      </c>
      <c r="BM16" s="82" t="s">
        <v>552</v>
      </c>
      <c r="BN16" s="88" t="s">
        <v>619</v>
      </c>
      <c r="BO16">
        <v>8.765309323918196</v>
      </c>
      <c r="BP16">
        <v>2.2466666666666666</v>
      </c>
      <c r="BQ16" s="136">
        <v>1.991740925885677</v>
      </c>
      <c r="BR16" s="32">
        <v>0</v>
      </c>
      <c r="BS16" s="32">
        <v>15.942028985507244</v>
      </c>
      <c r="BT16" s="82">
        <f t="shared" si="37"/>
        <v>0.5498239485003232</v>
      </c>
      <c r="BU16" s="52">
        <f t="shared" si="44"/>
        <v>0.14092727272727273</v>
      </c>
      <c r="BV16" s="52">
        <f t="shared" si="38"/>
        <v>0.12493647626010158</v>
      </c>
      <c r="BW16" s="32">
        <f t="shared" si="39"/>
        <v>0.12493647626010158</v>
      </c>
      <c r="BX16" s="133">
        <v>1.7970401691331925</v>
      </c>
      <c r="BY16" s="32">
        <f t="shared" si="0"/>
        <v>0.029598308668076223</v>
      </c>
      <c r="BZ16" s="32">
        <f t="shared" si="1"/>
        <v>1.9837068357998593</v>
      </c>
      <c r="CA16" s="49">
        <v>3.1801347699322937</v>
      </c>
      <c r="CB16" s="49">
        <v>3.1801347699322937</v>
      </c>
      <c r="CC16" s="49">
        <f t="shared" si="2"/>
        <v>3.1801347699322937</v>
      </c>
      <c r="CD16" s="49">
        <f t="shared" si="3"/>
        <v>0.07053279750270036</v>
      </c>
      <c r="CE16" s="49">
        <f t="shared" si="4"/>
        <v>0.29768161568771756</v>
      </c>
      <c r="CF16" s="49">
        <v>4.385964912280701</v>
      </c>
      <c r="CG16" s="49">
        <f t="shared" si="5"/>
        <v>0.2751196172248804</v>
      </c>
      <c r="CH16" s="49">
        <f t="shared" si="6"/>
        <v>0.13419234449760764</v>
      </c>
      <c r="CI16" s="49">
        <f t="shared" si="7"/>
        <v>0.1501831409647788</v>
      </c>
      <c r="CJ16" s="49">
        <v>4.385964912280701</v>
      </c>
      <c r="CK16" s="49">
        <f t="shared" si="8"/>
        <v>0.2751196172248804</v>
      </c>
      <c r="CL16" s="49">
        <f t="shared" si="40"/>
        <v>0.1501831409647788</v>
      </c>
      <c r="CM16" s="49">
        <v>4.385964912280701</v>
      </c>
      <c r="CN16" s="49">
        <f t="shared" si="9"/>
        <v>0.2751196172248804</v>
      </c>
      <c r="CO16" s="49">
        <f t="shared" si="41"/>
        <v>0.1501831409647788</v>
      </c>
      <c r="CP16" s="10" t="s">
        <v>47</v>
      </c>
      <c r="CQ16" s="69" t="s">
        <v>87</v>
      </c>
      <c r="CR16" s="65">
        <v>0</v>
      </c>
      <c r="CS16" s="60">
        <f t="shared" si="10"/>
        <v>1.7674418604651163</v>
      </c>
      <c r="CT16" s="60">
        <f t="shared" si="11"/>
        <v>0.18666666666666676</v>
      </c>
      <c r="CU16" s="32">
        <v>3.161618389371495</v>
      </c>
      <c r="CV16" s="82">
        <f t="shared" si="12"/>
        <v>0.05201641694190151</v>
      </c>
      <c r="CW16" s="82">
        <f t="shared" si="13"/>
        <v>0.3161979962485164</v>
      </c>
      <c r="CX16">
        <v>5.4</v>
      </c>
      <c r="CY16">
        <f t="shared" si="14"/>
        <v>0.33872727272727277</v>
      </c>
      <c r="CZ16">
        <f t="shared" si="15"/>
        <v>0.19780000000000003</v>
      </c>
      <c r="DA16">
        <f t="shared" si="16"/>
        <v>0.2137907964671712</v>
      </c>
      <c r="DB16">
        <v>5.4</v>
      </c>
      <c r="DC16">
        <f t="shared" si="17"/>
        <v>0.33872727272727277</v>
      </c>
      <c r="DD16">
        <f t="shared" si="42"/>
        <v>0.2137907964671712</v>
      </c>
      <c r="DE16">
        <v>5.4</v>
      </c>
      <c r="DF16">
        <f t="shared" si="18"/>
        <v>0.33872727272727277</v>
      </c>
      <c r="DG16">
        <f t="shared" si="43"/>
        <v>0.2137907964671712</v>
      </c>
      <c r="DH16" s="12">
        <v>0</v>
      </c>
      <c r="DI16" s="145">
        <v>0</v>
      </c>
    </row>
    <row r="17" spans="1:113" ht="13.5">
      <c r="A17" s="19">
        <v>11</v>
      </c>
      <c r="B17" s="20" t="s">
        <v>144</v>
      </c>
      <c r="C17" t="s">
        <v>518</v>
      </c>
      <c r="D17" s="58">
        <v>23461</v>
      </c>
      <c r="E17" s="22">
        <v>110</v>
      </c>
      <c r="F17" s="20">
        <v>9</v>
      </c>
      <c r="G17" s="20">
        <v>3</v>
      </c>
      <c r="H17" s="20">
        <v>4</v>
      </c>
      <c r="I17" s="20">
        <v>5</v>
      </c>
      <c r="J17" s="104">
        <f t="shared" si="19"/>
        <v>6.136363636363637</v>
      </c>
      <c r="K17" s="104">
        <f t="shared" si="20"/>
        <v>0.08181818181818182</v>
      </c>
      <c r="L17" s="103">
        <f t="shared" si="21"/>
        <v>1</v>
      </c>
      <c r="M17" s="103">
        <f t="shared" si="22"/>
        <v>1</v>
      </c>
      <c r="N17" s="105">
        <f t="shared" si="23"/>
        <v>2.121212121212121</v>
      </c>
      <c r="O17" s="103">
        <f t="shared" si="24"/>
        <v>1</v>
      </c>
      <c r="P17" s="105">
        <f t="shared" si="25"/>
        <v>4.015151515151516</v>
      </c>
      <c r="Q17" s="26" t="s">
        <v>294</v>
      </c>
      <c r="R17" s="20">
        <v>1</v>
      </c>
      <c r="S17" s="22" t="s">
        <v>365</v>
      </c>
      <c r="T17" s="27">
        <v>0</v>
      </c>
      <c r="U17" s="26">
        <v>1</v>
      </c>
      <c r="V17" s="22" t="s">
        <v>366</v>
      </c>
      <c r="W17" s="28">
        <v>1</v>
      </c>
      <c r="X17" s="22" t="s">
        <v>397</v>
      </c>
      <c r="Y17" s="20">
        <v>1</v>
      </c>
      <c r="Z17" s="22" t="s">
        <v>301</v>
      </c>
      <c r="AA17" s="14">
        <v>3.7535858585858586</v>
      </c>
      <c r="AB17">
        <v>1.7674418604651163</v>
      </c>
      <c r="AC17" s="32">
        <v>-0.18666666666666676</v>
      </c>
      <c r="AD17" s="32">
        <f t="shared" si="26"/>
        <v>1.7674418604651163</v>
      </c>
      <c r="AE17">
        <v>1.1917465657143809</v>
      </c>
      <c r="AF17">
        <v>2.3576214403229754</v>
      </c>
      <c r="AG17">
        <v>2.2860698199056304</v>
      </c>
      <c r="AH17">
        <v>3.1096019724295934</v>
      </c>
      <c r="AI17">
        <v>3.4778163856200113</v>
      </c>
      <c r="AJ17" s="1" t="s">
        <v>389</v>
      </c>
      <c r="AK17">
        <f t="shared" si="27"/>
        <v>3.1096019724295934</v>
      </c>
      <c r="AL17">
        <f t="shared" si="28"/>
        <v>3.4778163856200113</v>
      </c>
      <c r="AM17" s="32">
        <f t="shared" si="29"/>
        <v>3.1096019724295934</v>
      </c>
      <c r="AN17" s="59" t="s">
        <v>546</v>
      </c>
      <c r="AO17" s="59" t="s">
        <v>557</v>
      </c>
      <c r="AP17" s="85" t="s">
        <v>619</v>
      </c>
      <c r="AQ17" s="85">
        <v>12.517579642579642</v>
      </c>
      <c r="AR17">
        <v>-2.6735174958811827</v>
      </c>
      <c r="AT17" s="32">
        <v>74.3</v>
      </c>
      <c r="AU17" s="32">
        <v>113.40614525139665</v>
      </c>
      <c r="AV17" s="82">
        <f t="shared" si="30"/>
        <v>0.11037831869543668</v>
      </c>
      <c r="AW17" s="82">
        <f t="shared" si="31"/>
        <v>0.6315926032521302</v>
      </c>
      <c r="AX17" s="82"/>
      <c r="AY17" s="32">
        <f t="shared" si="32"/>
        <v>0.6315926032521302</v>
      </c>
      <c r="AZ17" s="59" t="s">
        <v>546</v>
      </c>
      <c r="BA17" s="59" t="s">
        <v>557</v>
      </c>
      <c r="BB17" s="85" t="s">
        <v>619</v>
      </c>
      <c r="BC17" s="12">
        <v>12.517579642579642</v>
      </c>
      <c r="BD17">
        <v>-2.6735174958811827</v>
      </c>
      <c r="BE17" s="137"/>
      <c r="BF17">
        <v>74.3</v>
      </c>
      <c r="BG17">
        <v>113.40614525139665</v>
      </c>
      <c r="BH17" s="82">
        <f>BC17/BG17</f>
        <v>0.11037831869543668</v>
      </c>
      <c r="BI17" s="82">
        <f>(BD17+BF17)/BG17</f>
        <v>0.6315926032521302</v>
      </c>
      <c r="BJ17" s="82">
        <f t="shared" si="35"/>
        <v>0.6551673177436119</v>
      </c>
      <c r="BK17" s="32">
        <f t="shared" si="36"/>
        <v>0.6315926032521302</v>
      </c>
      <c r="BL17" s="82" t="s">
        <v>623</v>
      </c>
      <c r="BM17" s="82" t="s">
        <v>557</v>
      </c>
      <c r="BN17" s="88" t="s">
        <v>619</v>
      </c>
      <c r="BO17">
        <v>11.46923076923077</v>
      </c>
      <c r="BP17">
        <v>2.6420757580372722</v>
      </c>
      <c r="BQ17" s="137"/>
      <c r="BR17" s="92">
        <v>0</v>
      </c>
      <c r="BS17" s="82">
        <v>39.10614525139665</v>
      </c>
      <c r="BT17" s="82">
        <f t="shared" si="37"/>
        <v>0.2932846153846154</v>
      </c>
      <c r="BU17" s="52">
        <f t="shared" si="44"/>
        <v>0.0675616515269531</v>
      </c>
      <c r="BV17" s="52">
        <f t="shared" si="38"/>
        <v>0</v>
      </c>
      <c r="BW17" s="32">
        <f t="shared" si="39"/>
        <v>0.0675616515269531</v>
      </c>
      <c r="BX17" s="133">
        <v>1.7970401691331925</v>
      </c>
      <c r="BY17" s="32">
        <f t="shared" si="0"/>
        <v>0.029598308668076223</v>
      </c>
      <c r="BZ17" s="32">
        <f t="shared" si="1"/>
        <v>0.029598308668076223</v>
      </c>
      <c r="CA17" s="49">
        <v>3.1801347699322937</v>
      </c>
      <c r="CB17" s="49">
        <v>3.1801347699322937</v>
      </c>
      <c r="CC17" s="49">
        <f t="shared" si="2"/>
        <v>3.1801347699322937</v>
      </c>
      <c r="CD17" s="49">
        <f t="shared" si="3"/>
        <v>0.07053279750270036</v>
      </c>
      <c r="CE17" s="49">
        <f t="shared" si="4"/>
        <v>0.07053279750270036</v>
      </c>
      <c r="CF17" s="49">
        <v>2.6315789473684204</v>
      </c>
      <c r="CG17" s="49">
        <f t="shared" si="5"/>
        <v>0.678372223805226</v>
      </c>
      <c r="CH17" s="49">
        <f t="shared" si="6"/>
        <v>0.04677962055309581</v>
      </c>
      <c r="CI17" s="49">
        <f t="shared" si="7"/>
        <v>0.04677962055309581</v>
      </c>
      <c r="CJ17" s="49">
        <v>2.6315789473684204</v>
      </c>
      <c r="CK17" s="49">
        <f t="shared" si="8"/>
        <v>0.678372223805226</v>
      </c>
      <c r="CL17" s="49">
        <f t="shared" si="40"/>
        <v>0.04677962055309581</v>
      </c>
      <c r="CM17" s="49">
        <v>4.385964912280701</v>
      </c>
      <c r="CN17" s="49">
        <f t="shared" si="9"/>
        <v>0.11215538847117794</v>
      </c>
      <c r="CO17" s="49">
        <f t="shared" si="41"/>
        <v>0.04459373694422483</v>
      </c>
      <c r="CP17" s="131" t="s">
        <v>45</v>
      </c>
      <c r="CQ17" s="72" t="s">
        <v>89</v>
      </c>
      <c r="CR17" s="63">
        <v>2.7777777777777777</v>
      </c>
      <c r="CS17" s="60">
        <f t="shared" si="10"/>
        <v>1.0103359173126614</v>
      </c>
      <c r="CT17" s="60">
        <f t="shared" si="11"/>
        <v>1.0103359173126614</v>
      </c>
      <c r="CU17" s="32">
        <v>4.20654241900081</v>
      </c>
      <c r="CV17" s="82">
        <f t="shared" si="12"/>
        <v>1.0969404465712165</v>
      </c>
      <c r="CW17" s="82">
        <f t="shared" si="13"/>
        <v>1.0969404465712165</v>
      </c>
      <c r="CX17">
        <v>-1.8518518518518516</v>
      </c>
      <c r="CY17">
        <f t="shared" si="14"/>
        <v>0.6388379394039576</v>
      </c>
      <c r="CZ17">
        <f t="shared" si="15"/>
        <v>0.007245336151827431</v>
      </c>
      <c r="DA17">
        <f t="shared" si="16"/>
        <v>0.007245336151827431</v>
      </c>
      <c r="DB17">
        <v>-1.8518518518518516</v>
      </c>
      <c r="DC17">
        <f t="shared" si="17"/>
        <v>0.6388379394039576</v>
      </c>
      <c r="DD17">
        <f t="shared" si="42"/>
        <v>0.007245336151827431</v>
      </c>
      <c r="DE17">
        <v>1.8518518518518516</v>
      </c>
      <c r="DF17">
        <f t="shared" si="18"/>
        <v>0.04735449735449735</v>
      </c>
      <c r="DG17">
        <f t="shared" si="43"/>
        <v>0.020207154172455756</v>
      </c>
      <c r="DH17" s="12">
        <v>0</v>
      </c>
      <c r="DI17" s="145">
        <v>0</v>
      </c>
    </row>
    <row r="18" spans="1:113" ht="12.75">
      <c r="A18" s="19">
        <v>13</v>
      </c>
      <c r="B18" s="20" t="s">
        <v>145</v>
      </c>
      <c r="C18" t="s">
        <v>519</v>
      </c>
      <c r="D18" s="58">
        <v>23432</v>
      </c>
      <c r="E18" s="22">
        <v>15</v>
      </c>
      <c r="F18" s="20">
        <v>5</v>
      </c>
      <c r="G18" s="20">
        <v>1</v>
      </c>
      <c r="H18" s="20">
        <v>0</v>
      </c>
      <c r="I18" s="20">
        <v>0</v>
      </c>
      <c r="J18" s="104">
        <f t="shared" si="19"/>
        <v>30.555555555555554</v>
      </c>
      <c r="K18" s="104">
        <f t="shared" si="20"/>
        <v>0.3333333333333333</v>
      </c>
      <c r="L18" s="103">
        <f t="shared" si="21"/>
        <v>1</v>
      </c>
      <c r="M18" s="103">
        <f t="shared" si="22"/>
        <v>1</v>
      </c>
      <c r="N18" s="105">
        <f t="shared" si="23"/>
        <v>0</v>
      </c>
      <c r="O18" s="103">
        <f t="shared" si="24"/>
        <v>0</v>
      </c>
      <c r="P18" s="105">
        <f t="shared" si="25"/>
        <v>30.555555555555554</v>
      </c>
      <c r="Q18" s="26" t="s">
        <v>294</v>
      </c>
      <c r="R18" s="20">
        <v>1</v>
      </c>
      <c r="S18" s="22"/>
      <c r="T18" s="27">
        <v>0</v>
      </c>
      <c r="U18" s="26">
        <v>1</v>
      </c>
      <c r="V18" s="22" t="s">
        <v>367</v>
      </c>
      <c r="W18" s="28">
        <v>0</v>
      </c>
      <c r="X18" s="22"/>
      <c r="Y18" s="20">
        <v>1</v>
      </c>
      <c r="Z18" s="22" t="s">
        <v>307</v>
      </c>
      <c r="AA18" s="14">
        <v>3.7535858585858586</v>
      </c>
      <c r="AB18">
        <v>1.7674418604651163</v>
      </c>
      <c r="AC18" s="32">
        <v>-0.18666666666666676</v>
      </c>
      <c r="AD18" s="32">
        <f t="shared" si="26"/>
        <v>1.7674418604651163</v>
      </c>
      <c r="AE18">
        <v>1.1917465657143809</v>
      </c>
      <c r="AF18">
        <v>2.3576214403229754</v>
      </c>
      <c r="AG18">
        <v>2.2860698199056304</v>
      </c>
      <c r="AH18">
        <v>3.1096019724295934</v>
      </c>
      <c r="AI18">
        <v>3.4778163856200113</v>
      </c>
      <c r="AJ18" s="1" t="s">
        <v>389</v>
      </c>
      <c r="AK18">
        <f t="shared" si="27"/>
        <v>3.1096019724295934</v>
      </c>
      <c r="AL18">
        <f t="shared" si="28"/>
        <v>3.4778163856200113</v>
      </c>
      <c r="AM18" s="32">
        <f t="shared" si="29"/>
        <v>3.1096019724295934</v>
      </c>
      <c r="AN18" s="76" t="s">
        <v>549</v>
      </c>
      <c r="AO18" s="76" t="s">
        <v>554</v>
      </c>
      <c r="AP18" s="87" t="s">
        <v>619</v>
      </c>
      <c r="AQ18" s="87">
        <v>23.539646860608336</v>
      </c>
      <c r="AR18">
        <v>1.0923076923076922</v>
      </c>
      <c r="AT18" s="32">
        <v>0</v>
      </c>
      <c r="AU18" s="32">
        <v>37.95986622073579</v>
      </c>
      <c r="AV18" s="82">
        <f t="shared" si="30"/>
        <v>0.6201193313939992</v>
      </c>
      <c r="AW18" s="82">
        <f t="shared" si="31"/>
        <v>0.028775330396475764</v>
      </c>
      <c r="AX18" s="82"/>
      <c r="AY18" s="32">
        <f t="shared" si="32"/>
        <v>0.028775330396475764</v>
      </c>
      <c r="AZ18" s="76" t="s">
        <v>546</v>
      </c>
      <c r="BA18" s="76" t="s">
        <v>557</v>
      </c>
      <c r="BB18" s="87" t="s">
        <v>619</v>
      </c>
      <c r="BC18" s="12">
        <v>12.517579642579642</v>
      </c>
      <c r="BD18">
        <v>-2.6735174958811827</v>
      </c>
      <c r="BE18" s="137"/>
      <c r="BF18" s="69">
        <v>74.3</v>
      </c>
      <c r="BG18" s="69">
        <v>113.40614525139665</v>
      </c>
      <c r="BH18" s="82">
        <f t="shared" si="33"/>
        <v>0.11037831869543668</v>
      </c>
      <c r="BI18" s="82">
        <f t="shared" si="34"/>
        <v>0.6315926032521302</v>
      </c>
      <c r="BJ18" s="82">
        <f t="shared" si="35"/>
        <v>0.6551673177436119</v>
      </c>
      <c r="BK18" s="32">
        <f t="shared" si="36"/>
        <v>0.6315926032521302</v>
      </c>
      <c r="BL18" s="82" t="s">
        <v>549</v>
      </c>
      <c r="BM18" s="82" t="s">
        <v>554</v>
      </c>
      <c r="BN18" s="88" t="s">
        <v>619</v>
      </c>
      <c r="BO18">
        <v>23.539646860608336</v>
      </c>
      <c r="BP18">
        <v>1.0923076923076922</v>
      </c>
      <c r="BQ18" s="137"/>
      <c r="BR18" s="32">
        <v>0</v>
      </c>
      <c r="BS18" s="32">
        <v>37.95986622073579</v>
      </c>
      <c r="BT18" s="82">
        <f t="shared" si="37"/>
        <v>0.6201193313939992</v>
      </c>
      <c r="BU18" s="52">
        <f t="shared" si="44"/>
        <v>0.028775330396475764</v>
      </c>
      <c r="BV18" s="52">
        <f t="shared" si="38"/>
        <v>0</v>
      </c>
      <c r="BW18" s="32">
        <f t="shared" si="39"/>
        <v>0.028775330396475764</v>
      </c>
      <c r="BX18" s="140">
        <v>1.7970401691331925</v>
      </c>
      <c r="BY18" s="32">
        <f t="shared" si="0"/>
        <v>0.029598308668076223</v>
      </c>
      <c r="BZ18" s="32">
        <f t="shared" si="1"/>
        <v>0.029598308668076223</v>
      </c>
      <c r="CA18" s="49">
        <v>3.1801347699322937</v>
      </c>
      <c r="CB18" s="49">
        <v>3.1801347699322937</v>
      </c>
      <c r="CC18" s="49">
        <f t="shared" si="2"/>
        <v>3.1801347699322937</v>
      </c>
      <c r="CD18" s="49">
        <f t="shared" si="3"/>
        <v>0.07053279750270036</v>
      </c>
      <c r="CE18" s="49">
        <f t="shared" si="4"/>
        <v>0.07053279750270036</v>
      </c>
      <c r="CF18" s="49">
        <v>3.79746835443038</v>
      </c>
      <c r="CG18" s="49">
        <f t="shared" si="5"/>
        <v>0.1000390341827915</v>
      </c>
      <c r="CH18" s="49">
        <f t="shared" si="6"/>
        <v>0.07126370378631575</v>
      </c>
      <c r="CI18" s="49">
        <f t="shared" si="7"/>
        <v>0.07126370378631575</v>
      </c>
      <c r="CJ18" s="49">
        <v>2.6315789473684204</v>
      </c>
      <c r="CK18" s="49">
        <f t="shared" si="8"/>
        <v>0.678372223805226</v>
      </c>
      <c r="CL18" s="49">
        <f t="shared" si="40"/>
        <v>0.04677962055309581</v>
      </c>
      <c r="CM18" s="49">
        <v>3.79746835443038</v>
      </c>
      <c r="CN18" s="49">
        <f t="shared" si="9"/>
        <v>0.1000390341827915</v>
      </c>
      <c r="CO18" s="49">
        <f t="shared" si="41"/>
        <v>0.07126370378631575</v>
      </c>
      <c r="CP18" s="131" t="s">
        <v>45</v>
      </c>
      <c r="CQ18" s="72" t="s">
        <v>89</v>
      </c>
      <c r="CR18" s="63">
        <v>2.7777777777777777</v>
      </c>
      <c r="CS18" s="60">
        <f t="shared" si="10"/>
        <v>1.0103359173126614</v>
      </c>
      <c r="CT18" s="60">
        <f t="shared" si="11"/>
        <v>1.0103359173126614</v>
      </c>
      <c r="CU18" s="32">
        <v>4.20654241900081</v>
      </c>
      <c r="CV18" s="82">
        <f t="shared" si="12"/>
        <v>1.0969404465712165</v>
      </c>
      <c r="CW18" s="82">
        <f t="shared" si="13"/>
        <v>1.0969404465712165</v>
      </c>
      <c r="CX18">
        <v>1.8518518518518516</v>
      </c>
      <c r="CY18">
        <f t="shared" si="14"/>
        <v>0.04878446728666992</v>
      </c>
      <c r="CZ18">
        <f t="shared" si="15"/>
        <v>0.020009136890194158</v>
      </c>
      <c r="DA18">
        <f t="shared" si="16"/>
        <v>0.020009136890194158</v>
      </c>
      <c r="DB18">
        <v>-1.8518518518518516</v>
      </c>
      <c r="DC18">
        <f t="shared" si="17"/>
        <v>0.6388379394039576</v>
      </c>
      <c r="DD18">
        <f t="shared" si="42"/>
        <v>0.007245336151827431</v>
      </c>
      <c r="DE18">
        <v>1.8518518518518516</v>
      </c>
      <c r="DF18">
        <f t="shared" si="18"/>
        <v>0.04878446728666992</v>
      </c>
      <c r="DG18">
        <f t="shared" si="43"/>
        <v>0.020009136890194158</v>
      </c>
      <c r="DH18" s="12">
        <v>0</v>
      </c>
      <c r="DI18" s="145">
        <v>1</v>
      </c>
    </row>
    <row r="19" spans="1:113" ht="12.75">
      <c r="A19" s="19">
        <v>55</v>
      </c>
      <c r="B19" s="20" t="s">
        <v>146</v>
      </c>
      <c r="C19" t="s">
        <v>520</v>
      </c>
      <c r="D19" s="58">
        <v>23432</v>
      </c>
      <c r="E19" s="22">
        <v>21</v>
      </c>
      <c r="F19" s="20">
        <v>0</v>
      </c>
      <c r="G19" s="20">
        <v>0</v>
      </c>
      <c r="H19" s="20">
        <v>0</v>
      </c>
      <c r="I19" s="20">
        <v>0</v>
      </c>
      <c r="J19" s="104">
        <f t="shared" si="19"/>
        <v>0</v>
      </c>
      <c r="K19" s="104">
        <f t="shared" si="20"/>
        <v>0</v>
      </c>
      <c r="L19" s="103">
        <f t="shared" si="21"/>
        <v>0</v>
      </c>
      <c r="M19" s="103">
        <f t="shared" si="22"/>
        <v>0</v>
      </c>
      <c r="N19" s="105">
        <f t="shared" si="23"/>
        <v>0</v>
      </c>
      <c r="O19" s="103">
        <f t="shared" si="24"/>
        <v>0</v>
      </c>
      <c r="P19" s="105">
        <f t="shared" si="25"/>
        <v>0</v>
      </c>
      <c r="Q19" s="26" t="s">
        <v>298</v>
      </c>
      <c r="R19" s="20">
        <v>0</v>
      </c>
      <c r="S19" s="22"/>
      <c r="T19" s="27">
        <v>0</v>
      </c>
      <c r="U19" s="26">
        <v>1</v>
      </c>
      <c r="V19" s="22" t="s">
        <v>367</v>
      </c>
      <c r="W19" s="28">
        <v>0</v>
      </c>
      <c r="X19" s="22"/>
      <c r="Y19" s="20">
        <v>1</v>
      </c>
      <c r="Z19" s="22" t="s">
        <v>308</v>
      </c>
      <c r="AA19" s="14">
        <v>3.7535858585858586</v>
      </c>
      <c r="AB19">
        <v>1.7674418604651163</v>
      </c>
      <c r="AC19" s="32">
        <v>-0.18666666666666676</v>
      </c>
      <c r="AD19" s="32">
        <f t="shared" si="26"/>
        <v>-0.18666666666666676</v>
      </c>
      <c r="AE19">
        <v>1.1917465657143809</v>
      </c>
      <c r="AF19">
        <v>2.3576214403229754</v>
      </c>
      <c r="AG19">
        <v>2.2860698199056304</v>
      </c>
      <c r="AH19">
        <v>3.1096019724295934</v>
      </c>
      <c r="AI19">
        <v>3.4778163856200113</v>
      </c>
      <c r="AJ19" s="1" t="s">
        <v>388</v>
      </c>
      <c r="AK19">
        <f t="shared" si="27"/>
        <v>2.3576214403229754</v>
      </c>
      <c r="AL19">
        <f t="shared" si="28"/>
        <v>2.2860698199056304</v>
      </c>
      <c r="AM19" s="32">
        <f t="shared" si="29"/>
        <v>2.2860698199056304</v>
      </c>
      <c r="AN19" s="59" t="s">
        <v>545</v>
      </c>
      <c r="AO19" s="59" t="s">
        <v>553</v>
      </c>
      <c r="AP19" s="85" t="s">
        <v>619</v>
      </c>
      <c r="AQ19" s="85">
        <v>11.021025641025645</v>
      </c>
      <c r="AR19">
        <v>8.459595959595958</v>
      </c>
      <c r="AS19">
        <v>7.1866666666666665</v>
      </c>
      <c r="AT19" s="32">
        <v>13.333333333333332</v>
      </c>
      <c r="AU19" s="32">
        <v>52.28070175438596</v>
      </c>
      <c r="AV19" s="82">
        <f t="shared" si="30"/>
        <v>0.21080485286525566</v>
      </c>
      <c r="AW19" s="82">
        <f t="shared" si="31"/>
        <v>0.4168446207036811</v>
      </c>
      <c r="AX19" s="82">
        <f>(AS19+AT19)/AU19</f>
        <v>0.39249664429530207</v>
      </c>
      <c r="AY19" s="32">
        <f t="shared" si="32"/>
        <v>0.39249664429530207</v>
      </c>
      <c r="AZ19" s="59" t="s">
        <v>546</v>
      </c>
      <c r="BA19" s="59" t="s">
        <v>558</v>
      </c>
      <c r="BB19" s="85" t="s">
        <v>620</v>
      </c>
      <c r="BC19" s="12">
        <v>12.517579642579642</v>
      </c>
      <c r="BD19">
        <v>5.104977178874157</v>
      </c>
      <c r="BE19">
        <v>9.076923076923077</v>
      </c>
      <c r="BF19" s="69">
        <v>74.3</v>
      </c>
      <c r="BG19" s="69">
        <v>113.40614525139665</v>
      </c>
      <c r="BH19" s="82">
        <f t="shared" si="33"/>
        <v>0.11037831869543668</v>
      </c>
      <c r="BI19" s="82">
        <f t="shared" si="34"/>
        <v>0.7001823137789461</v>
      </c>
      <c r="BJ19" s="82">
        <f t="shared" si="35"/>
        <v>0.7352063937284409</v>
      </c>
      <c r="BK19" s="32">
        <f t="shared" si="36"/>
        <v>0.7352063937284409</v>
      </c>
      <c r="BL19" s="82" t="s">
        <v>624</v>
      </c>
      <c r="BM19" s="82" t="s">
        <v>628</v>
      </c>
      <c r="BN19" s="88" t="s">
        <v>619</v>
      </c>
      <c r="BO19">
        <v>4.2241593944358025</v>
      </c>
      <c r="BP19">
        <v>1.5782828282828283</v>
      </c>
      <c r="BQ19" s="136">
        <v>1.460455990179583</v>
      </c>
      <c r="BR19" s="32">
        <v>0</v>
      </c>
      <c r="BS19" s="32">
        <v>20.689655172413794</v>
      </c>
      <c r="BT19" s="82">
        <f t="shared" si="37"/>
        <v>0.2041677040643971</v>
      </c>
      <c r="BU19" s="52">
        <f t="shared" si="44"/>
        <v>0.07628367003367004</v>
      </c>
      <c r="BV19" s="52">
        <f t="shared" si="38"/>
        <v>0.07058870619201318</v>
      </c>
      <c r="BW19" s="32">
        <f t="shared" si="39"/>
        <v>0.07058870619201318</v>
      </c>
      <c r="BX19" s="133">
        <v>1.7970401691331925</v>
      </c>
      <c r="BY19" s="32">
        <f t="shared" si="0"/>
        <v>0.029598308668076223</v>
      </c>
      <c r="BZ19" s="32">
        <f t="shared" si="1"/>
        <v>1.9837068357998593</v>
      </c>
      <c r="CA19" s="49">
        <v>3.1801347699322937</v>
      </c>
      <c r="CB19" s="49">
        <v>3.1801347699322937</v>
      </c>
      <c r="CC19" s="49">
        <f t="shared" si="2"/>
        <v>3.1801347699322937</v>
      </c>
      <c r="CD19" s="49">
        <f t="shared" si="3"/>
        <v>0.8225133296093183</v>
      </c>
      <c r="CE19" s="49">
        <f t="shared" si="4"/>
        <v>0.8940649500266633</v>
      </c>
      <c r="CF19" s="49">
        <v>7.973333333333334</v>
      </c>
      <c r="CG19" s="49">
        <f t="shared" si="5"/>
        <v>0.4075436241610738</v>
      </c>
      <c r="CH19" s="49">
        <f t="shared" si="6"/>
        <v>0.009300996542607298</v>
      </c>
      <c r="CI19" s="49">
        <f t="shared" si="7"/>
        <v>0.015046979865771748</v>
      </c>
      <c r="CJ19" s="49">
        <v>2.6315789473684204</v>
      </c>
      <c r="CK19" s="49">
        <f t="shared" si="8"/>
        <v>0.678372223805226</v>
      </c>
      <c r="CL19" s="49">
        <f t="shared" si="40"/>
        <v>0.05683416992321488</v>
      </c>
      <c r="CM19" s="49">
        <v>2.7777777777777777</v>
      </c>
      <c r="CN19" s="49">
        <f t="shared" si="9"/>
        <v>0.13425925925925924</v>
      </c>
      <c r="CO19" s="49">
        <f t="shared" si="41"/>
        <v>0.06367055306724606</v>
      </c>
      <c r="CP19" s="131" t="s">
        <v>45</v>
      </c>
      <c r="CQ19" s="72" t="s">
        <v>89</v>
      </c>
      <c r="CR19" s="63">
        <v>2.7777777777777777</v>
      </c>
      <c r="CS19" s="60">
        <f t="shared" si="10"/>
        <v>1.0103359173126614</v>
      </c>
      <c r="CT19" s="60">
        <f t="shared" si="11"/>
        <v>2.964444444444444</v>
      </c>
      <c r="CU19" s="32">
        <v>4.20654241900081</v>
      </c>
      <c r="CV19" s="82">
        <f t="shared" si="12"/>
        <v>1.8489209786778344</v>
      </c>
      <c r="CW19" s="82">
        <f t="shared" si="13"/>
        <v>1.9204725990951794</v>
      </c>
      <c r="CX19">
        <v>5.555555555555555</v>
      </c>
      <c r="CY19">
        <f t="shared" si="14"/>
        <v>0.3612975391498881</v>
      </c>
      <c r="CZ19">
        <f t="shared" si="15"/>
        <v>0.05554708155379301</v>
      </c>
      <c r="DA19">
        <f t="shared" si="16"/>
        <v>0.031199105145413963</v>
      </c>
      <c r="DB19">
        <v>-1.8518518518518516</v>
      </c>
      <c r="DC19">
        <f t="shared" si="17"/>
        <v>0.6388379394039576</v>
      </c>
      <c r="DD19">
        <f t="shared" si="42"/>
        <v>0.09636845432448327</v>
      </c>
      <c r="DE19">
        <v>2.7777777777777777</v>
      </c>
      <c r="DF19">
        <f t="shared" si="18"/>
        <v>0.13425925925925924</v>
      </c>
      <c r="DG19">
        <f t="shared" si="43"/>
        <v>0.06367055306724606</v>
      </c>
      <c r="DH19" s="12">
        <v>0</v>
      </c>
      <c r="DI19" s="145">
        <v>1</v>
      </c>
    </row>
    <row r="20" spans="1:113" ht="12.75">
      <c r="A20" s="19">
        <v>10</v>
      </c>
      <c r="B20" s="20" t="s">
        <v>147</v>
      </c>
      <c r="C20" t="s">
        <v>521</v>
      </c>
      <c r="D20" s="58">
        <v>23432</v>
      </c>
      <c r="E20" s="22">
        <v>12</v>
      </c>
      <c r="F20" s="20">
        <v>2</v>
      </c>
      <c r="G20" s="20">
        <v>2</v>
      </c>
      <c r="H20" s="20">
        <v>1</v>
      </c>
      <c r="I20" s="20">
        <v>1</v>
      </c>
      <c r="J20" s="104">
        <f t="shared" si="19"/>
        <v>13.88888888888889</v>
      </c>
      <c r="K20" s="104">
        <f t="shared" si="20"/>
        <v>0.16666666666666666</v>
      </c>
      <c r="L20" s="103">
        <f t="shared" si="21"/>
        <v>1</v>
      </c>
      <c r="M20" s="103">
        <f t="shared" si="22"/>
        <v>1</v>
      </c>
      <c r="N20" s="105">
        <f t="shared" si="23"/>
        <v>7.638888888888888</v>
      </c>
      <c r="O20" s="103">
        <f t="shared" si="24"/>
        <v>1</v>
      </c>
      <c r="P20" s="105">
        <f t="shared" si="25"/>
        <v>6.250000000000001</v>
      </c>
      <c r="Q20" s="26" t="s">
        <v>294</v>
      </c>
      <c r="R20" s="20">
        <v>1</v>
      </c>
      <c r="S20" s="22"/>
      <c r="T20" s="27">
        <v>1</v>
      </c>
      <c r="U20" s="26">
        <v>1</v>
      </c>
      <c r="V20" s="22" t="s">
        <v>367</v>
      </c>
      <c r="W20" s="28">
        <v>0</v>
      </c>
      <c r="X20" s="22"/>
      <c r="Y20" s="20">
        <v>1</v>
      </c>
      <c r="Z20" s="22" t="s">
        <v>309</v>
      </c>
      <c r="AA20" s="14">
        <v>3.7535858585858586</v>
      </c>
      <c r="AB20">
        <v>1.7674418604651163</v>
      </c>
      <c r="AC20" s="32">
        <v>-0.18666666666666676</v>
      </c>
      <c r="AD20" s="32">
        <f t="shared" si="26"/>
        <v>1.7674418604651163</v>
      </c>
      <c r="AE20">
        <v>1.1917465657143809</v>
      </c>
      <c r="AF20">
        <v>2.3576214403229754</v>
      </c>
      <c r="AG20">
        <v>2.2860698199056304</v>
      </c>
      <c r="AH20">
        <v>3.1096019724295934</v>
      </c>
      <c r="AI20">
        <v>3.4778163856200113</v>
      </c>
      <c r="AJ20" s="1" t="s">
        <v>389</v>
      </c>
      <c r="AK20">
        <f t="shared" si="27"/>
        <v>3.1096019724295934</v>
      </c>
      <c r="AL20">
        <f t="shared" si="28"/>
        <v>3.4778163856200113</v>
      </c>
      <c r="AM20" s="32">
        <f t="shared" si="29"/>
        <v>3.1096019724295934</v>
      </c>
      <c r="AN20" s="76" t="s">
        <v>549</v>
      </c>
      <c r="AO20" s="76" t="s">
        <v>554</v>
      </c>
      <c r="AP20" s="87" t="s">
        <v>619</v>
      </c>
      <c r="AQ20" s="87">
        <v>23.539646860608336</v>
      </c>
      <c r="AR20">
        <v>1.0923076923076922</v>
      </c>
      <c r="AT20" s="32">
        <v>0</v>
      </c>
      <c r="AU20" s="32">
        <v>37.95986622073579</v>
      </c>
      <c r="AV20" s="82">
        <f t="shared" si="30"/>
        <v>0.6201193313939992</v>
      </c>
      <c r="AW20" s="82">
        <f t="shared" si="31"/>
        <v>0.028775330396475764</v>
      </c>
      <c r="AX20" s="82"/>
      <c r="AY20" s="32">
        <f t="shared" si="32"/>
        <v>0.028775330396475764</v>
      </c>
      <c r="AZ20" s="76" t="s">
        <v>546</v>
      </c>
      <c r="BA20" s="76" t="s">
        <v>557</v>
      </c>
      <c r="BB20" s="87" t="s">
        <v>619</v>
      </c>
      <c r="BC20" s="12">
        <v>12.517579642579642</v>
      </c>
      <c r="BD20">
        <v>-2.6735174958811827</v>
      </c>
      <c r="BE20" s="137"/>
      <c r="BF20" s="69">
        <v>74.3</v>
      </c>
      <c r="BG20" s="69">
        <v>113.40614525139665</v>
      </c>
      <c r="BH20" s="82">
        <f t="shared" si="33"/>
        <v>0.11037831869543668</v>
      </c>
      <c r="BI20" s="82">
        <f t="shared" si="34"/>
        <v>0.6315926032521302</v>
      </c>
      <c r="BJ20" s="82">
        <f t="shared" si="35"/>
        <v>0.6551673177436119</v>
      </c>
      <c r="BK20" s="32">
        <f t="shared" si="36"/>
        <v>0.6315926032521302</v>
      </c>
      <c r="BL20" s="82" t="s">
        <v>549</v>
      </c>
      <c r="BM20" s="82" t="s">
        <v>554</v>
      </c>
      <c r="BN20" s="88" t="s">
        <v>619</v>
      </c>
      <c r="BO20">
        <v>23.539646860608336</v>
      </c>
      <c r="BP20">
        <v>1.0923076923076922</v>
      </c>
      <c r="BQ20" s="137"/>
      <c r="BR20" s="32">
        <v>0</v>
      </c>
      <c r="BS20" s="32">
        <v>37.95986622073579</v>
      </c>
      <c r="BT20" s="82">
        <f t="shared" si="37"/>
        <v>0.6201193313939992</v>
      </c>
      <c r="BU20" s="52">
        <f t="shared" si="44"/>
        <v>0.028775330396475764</v>
      </c>
      <c r="BV20" s="52">
        <f t="shared" si="38"/>
        <v>0</v>
      </c>
      <c r="BW20" s="32">
        <f t="shared" si="39"/>
        <v>0.028775330396475764</v>
      </c>
      <c r="BX20" s="133">
        <v>1.7970401691331925</v>
      </c>
      <c r="BY20" s="32">
        <f t="shared" si="0"/>
        <v>0.029598308668076223</v>
      </c>
      <c r="BZ20" s="32">
        <f t="shared" si="1"/>
        <v>0.029598308668076223</v>
      </c>
      <c r="CA20" s="49">
        <v>3.1801347699322937</v>
      </c>
      <c r="CB20" s="49">
        <v>3.1801347699322937</v>
      </c>
      <c r="CC20" s="49">
        <f t="shared" si="2"/>
        <v>3.1801347699322937</v>
      </c>
      <c r="CD20" s="49">
        <f t="shared" si="3"/>
        <v>0.07053279750270036</v>
      </c>
      <c r="CE20" s="49">
        <f t="shared" si="4"/>
        <v>0.07053279750270036</v>
      </c>
      <c r="CF20" s="49">
        <v>3.79746835443038</v>
      </c>
      <c r="CG20" s="49">
        <f t="shared" si="5"/>
        <v>0.1000390341827915</v>
      </c>
      <c r="CH20" s="49">
        <f t="shared" si="6"/>
        <v>0.07126370378631575</v>
      </c>
      <c r="CI20" s="49">
        <f t="shared" si="7"/>
        <v>0.07126370378631575</v>
      </c>
      <c r="CJ20" s="49">
        <v>2.6315789473684204</v>
      </c>
      <c r="CK20" s="49">
        <f t="shared" si="8"/>
        <v>0.678372223805226</v>
      </c>
      <c r="CL20" s="49">
        <f t="shared" si="40"/>
        <v>0.04677962055309581</v>
      </c>
      <c r="CM20" s="49">
        <v>3.79746835443038</v>
      </c>
      <c r="CN20" s="49">
        <f t="shared" si="9"/>
        <v>0.1000390341827915</v>
      </c>
      <c r="CO20" s="49">
        <f t="shared" si="41"/>
        <v>0.07126370378631575</v>
      </c>
      <c r="CP20" s="131" t="s">
        <v>45</v>
      </c>
      <c r="CQ20" s="72" t="s">
        <v>89</v>
      </c>
      <c r="CR20" s="63">
        <v>2.7777777777777777</v>
      </c>
      <c r="CS20" s="60">
        <f t="shared" si="10"/>
        <v>1.0103359173126614</v>
      </c>
      <c r="CT20" s="60">
        <f t="shared" si="11"/>
        <v>1.0103359173126614</v>
      </c>
      <c r="CU20" s="32">
        <v>4.20654241900081</v>
      </c>
      <c r="CV20" s="82">
        <f t="shared" si="12"/>
        <v>1.0969404465712165</v>
      </c>
      <c r="CW20" s="82">
        <f t="shared" si="13"/>
        <v>1.0969404465712165</v>
      </c>
      <c r="CX20">
        <v>1.8518518518518516</v>
      </c>
      <c r="CY20">
        <f t="shared" si="14"/>
        <v>0.04878446728666992</v>
      </c>
      <c r="CZ20">
        <f t="shared" si="15"/>
        <v>0.020009136890194158</v>
      </c>
      <c r="DA20">
        <f t="shared" si="16"/>
        <v>0.020009136890194158</v>
      </c>
      <c r="DB20">
        <v>-1.8518518518518516</v>
      </c>
      <c r="DC20">
        <f t="shared" si="17"/>
        <v>0.6388379394039576</v>
      </c>
      <c r="DD20">
        <f t="shared" si="42"/>
        <v>0.007245336151827431</v>
      </c>
      <c r="DE20">
        <v>1.8518518518518516</v>
      </c>
      <c r="DF20">
        <f t="shared" si="18"/>
        <v>0.04878446728666992</v>
      </c>
      <c r="DG20">
        <f t="shared" si="43"/>
        <v>0.020009136890194158</v>
      </c>
      <c r="DH20" s="12">
        <v>0</v>
      </c>
      <c r="DI20" s="145">
        <v>1</v>
      </c>
    </row>
    <row r="21" spans="1:113" ht="12.75">
      <c r="A21" s="19">
        <v>10</v>
      </c>
      <c r="B21" s="20" t="s">
        <v>148</v>
      </c>
      <c r="C21" t="s">
        <v>522</v>
      </c>
      <c r="D21" s="58">
        <v>23432</v>
      </c>
      <c r="E21" s="22">
        <v>15</v>
      </c>
      <c r="F21" s="20">
        <v>2</v>
      </c>
      <c r="G21" s="20">
        <v>1</v>
      </c>
      <c r="H21" s="20">
        <v>0</v>
      </c>
      <c r="I21" s="20">
        <v>0</v>
      </c>
      <c r="J21" s="104">
        <f t="shared" si="19"/>
        <v>12.222222222222221</v>
      </c>
      <c r="K21" s="104">
        <f t="shared" si="20"/>
        <v>0.13333333333333333</v>
      </c>
      <c r="L21" s="103">
        <f t="shared" si="21"/>
        <v>1</v>
      </c>
      <c r="M21" s="103">
        <f t="shared" si="22"/>
        <v>1</v>
      </c>
      <c r="N21" s="105">
        <f t="shared" si="23"/>
        <v>0</v>
      </c>
      <c r="O21" s="103">
        <f t="shared" si="24"/>
        <v>0</v>
      </c>
      <c r="P21" s="105">
        <f t="shared" si="25"/>
        <v>12.222222222222221</v>
      </c>
      <c r="Q21" s="26" t="s">
        <v>294</v>
      </c>
      <c r="R21" s="20">
        <v>1</v>
      </c>
      <c r="S21" s="22"/>
      <c r="T21" s="27">
        <v>0</v>
      </c>
      <c r="U21" s="26">
        <v>1</v>
      </c>
      <c r="V21" s="22" t="s">
        <v>367</v>
      </c>
      <c r="W21" s="28">
        <v>0</v>
      </c>
      <c r="X21" s="22"/>
      <c r="Y21" s="20">
        <v>1</v>
      </c>
      <c r="Z21" s="22" t="s">
        <v>307</v>
      </c>
      <c r="AA21" s="14">
        <v>3.7535858585858586</v>
      </c>
      <c r="AB21">
        <v>1.7674418604651163</v>
      </c>
      <c r="AC21" s="32">
        <v>-0.18666666666666676</v>
      </c>
      <c r="AD21" s="32">
        <f t="shared" si="26"/>
        <v>1.7674418604651163</v>
      </c>
      <c r="AE21">
        <v>1.1917465657143809</v>
      </c>
      <c r="AF21">
        <v>2.3576214403229754</v>
      </c>
      <c r="AG21">
        <v>2.2860698199056304</v>
      </c>
      <c r="AH21">
        <v>3.1096019724295934</v>
      </c>
      <c r="AI21">
        <v>3.4778163856200113</v>
      </c>
      <c r="AJ21" s="1" t="s">
        <v>389</v>
      </c>
      <c r="AK21">
        <f t="shared" si="27"/>
        <v>3.1096019724295934</v>
      </c>
      <c r="AL21">
        <f t="shared" si="28"/>
        <v>3.4778163856200113</v>
      </c>
      <c r="AM21" s="32">
        <f t="shared" si="29"/>
        <v>3.1096019724295934</v>
      </c>
      <c r="AN21" s="76" t="s">
        <v>549</v>
      </c>
      <c r="AO21" s="76" t="s">
        <v>554</v>
      </c>
      <c r="AP21" s="87" t="s">
        <v>619</v>
      </c>
      <c r="AQ21" s="87">
        <v>23.539646860608336</v>
      </c>
      <c r="AR21">
        <v>1.0923076923076922</v>
      </c>
      <c r="AT21" s="32">
        <v>0</v>
      </c>
      <c r="AU21" s="32">
        <v>37.95986622073579</v>
      </c>
      <c r="AV21" s="82">
        <f t="shared" si="30"/>
        <v>0.6201193313939992</v>
      </c>
      <c r="AW21" s="82">
        <f t="shared" si="31"/>
        <v>0.028775330396475764</v>
      </c>
      <c r="AX21" s="82"/>
      <c r="AY21" s="32">
        <f t="shared" si="32"/>
        <v>0.028775330396475764</v>
      </c>
      <c r="AZ21" s="76" t="s">
        <v>546</v>
      </c>
      <c r="BA21" s="76" t="s">
        <v>557</v>
      </c>
      <c r="BB21" s="87" t="s">
        <v>619</v>
      </c>
      <c r="BC21" s="12">
        <v>12.517579642579642</v>
      </c>
      <c r="BD21">
        <v>-2.6735174958811827</v>
      </c>
      <c r="BE21" s="137"/>
      <c r="BF21" s="69">
        <v>74.3</v>
      </c>
      <c r="BG21" s="69">
        <v>113.40614525139665</v>
      </c>
      <c r="BH21" s="82">
        <f t="shared" si="33"/>
        <v>0.11037831869543668</v>
      </c>
      <c r="BI21" s="82">
        <f t="shared" si="34"/>
        <v>0.6315926032521302</v>
      </c>
      <c r="BJ21" s="82">
        <f t="shared" si="35"/>
        <v>0.6551673177436119</v>
      </c>
      <c r="BK21" s="32">
        <f t="shared" si="36"/>
        <v>0.6315926032521302</v>
      </c>
      <c r="BL21" s="82" t="s">
        <v>549</v>
      </c>
      <c r="BM21" s="82" t="s">
        <v>554</v>
      </c>
      <c r="BN21" s="88" t="s">
        <v>619</v>
      </c>
      <c r="BO21">
        <v>23.539646860608336</v>
      </c>
      <c r="BP21">
        <v>1.0923076923076922</v>
      </c>
      <c r="BQ21" s="137"/>
      <c r="BR21" s="32">
        <v>0</v>
      </c>
      <c r="BS21" s="32">
        <v>37.95986622073579</v>
      </c>
      <c r="BT21" s="82">
        <f t="shared" si="37"/>
        <v>0.6201193313939992</v>
      </c>
      <c r="BU21" s="52">
        <f t="shared" si="44"/>
        <v>0.028775330396475764</v>
      </c>
      <c r="BV21" s="52">
        <f t="shared" si="38"/>
        <v>0</v>
      </c>
      <c r="BW21" s="32">
        <f t="shared" si="39"/>
        <v>0.028775330396475764</v>
      </c>
      <c r="BX21" s="133">
        <v>1.7970401691331925</v>
      </c>
      <c r="BY21" s="32">
        <f t="shared" si="0"/>
        <v>0.029598308668076223</v>
      </c>
      <c r="BZ21" s="32">
        <f t="shared" si="1"/>
        <v>0.029598308668076223</v>
      </c>
      <c r="CA21" s="49">
        <v>3.1801347699322937</v>
      </c>
      <c r="CB21" s="49">
        <v>3.1801347699322937</v>
      </c>
      <c r="CC21" s="49">
        <f t="shared" si="2"/>
        <v>3.1801347699322937</v>
      </c>
      <c r="CD21" s="49">
        <f t="shared" si="3"/>
        <v>0.07053279750270036</v>
      </c>
      <c r="CE21" s="49">
        <f t="shared" si="4"/>
        <v>0.07053279750270036</v>
      </c>
      <c r="CF21" s="49">
        <v>3.79746835443038</v>
      </c>
      <c r="CG21" s="49">
        <f t="shared" si="5"/>
        <v>0.1000390341827915</v>
      </c>
      <c r="CH21" s="49">
        <f t="shared" si="6"/>
        <v>0.07126370378631575</v>
      </c>
      <c r="CI21" s="49">
        <f t="shared" si="7"/>
        <v>0.07126370378631575</v>
      </c>
      <c r="CJ21" s="49">
        <v>2.6315789473684204</v>
      </c>
      <c r="CK21" s="49">
        <f t="shared" si="8"/>
        <v>0.678372223805226</v>
      </c>
      <c r="CL21" s="49">
        <f t="shared" si="40"/>
        <v>0.04677962055309581</v>
      </c>
      <c r="CM21" s="49">
        <v>3.79746835443038</v>
      </c>
      <c r="CN21" s="49">
        <f t="shared" si="9"/>
        <v>0.1000390341827915</v>
      </c>
      <c r="CO21" s="49">
        <f t="shared" si="41"/>
        <v>0.07126370378631575</v>
      </c>
      <c r="CP21" s="131" t="s">
        <v>45</v>
      </c>
      <c r="CQ21" s="72" t="s">
        <v>89</v>
      </c>
      <c r="CR21" s="63">
        <v>2.7777777777777777</v>
      </c>
      <c r="CS21" s="60">
        <f t="shared" si="10"/>
        <v>1.0103359173126614</v>
      </c>
      <c r="CT21" s="60">
        <f t="shared" si="11"/>
        <v>1.0103359173126614</v>
      </c>
      <c r="CU21" s="32">
        <v>4.20654241900081</v>
      </c>
      <c r="CV21" s="82">
        <f t="shared" si="12"/>
        <v>1.0969404465712165</v>
      </c>
      <c r="CW21" s="82">
        <f t="shared" si="13"/>
        <v>1.0969404465712165</v>
      </c>
      <c r="CX21">
        <v>1.8518518518518516</v>
      </c>
      <c r="CY21">
        <f t="shared" si="14"/>
        <v>0.04878446728666992</v>
      </c>
      <c r="CZ21">
        <f t="shared" si="15"/>
        <v>0.020009136890194158</v>
      </c>
      <c r="DA21">
        <f t="shared" si="16"/>
        <v>0.020009136890194158</v>
      </c>
      <c r="DB21">
        <v>-1.8518518518518516</v>
      </c>
      <c r="DC21">
        <f t="shared" si="17"/>
        <v>0.6388379394039576</v>
      </c>
      <c r="DD21">
        <f t="shared" si="42"/>
        <v>0.007245336151827431</v>
      </c>
      <c r="DE21">
        <v>1.8518518518518516</v>
      </c>
      <c r="DF21">
        <f t="shared" si="18"/>
        <v>0.04878446728666992</v>
      </c>
      <c r="DG21">
        <f t="shared" si="43"/>
        <v>0.020009136890194158</v>
      </c>
      <c r="DH21" s="12">
        <v>0</v>
      </c>
      <c r="DI21" s="145">
        <v>1</v>
      </c>
    </row>
    <row r="22" spans="1:113" ht="12.75">
      <c r="A22" s="19">
        <v>10</v>
      </c>
      <c r="B22" s="20" t="s">
        <v>149</v>
      </c>
      <c r="C22" t="s">
        <v>523</v>
      </c>
      <c r="D22" s="58">
        <v>23432</v>
      </c>
      <c r="E22" s="22">
        <v>5</v>
      </c>
      <c r="F22" s="20">
        <v>0</v>
      </c>
      <c r="G22" s="20">
        <v>0</v>
      </c>
      <c r="H22" s="20">
        <v>0</v>
      </c>
      <c r="I22" s="20">
        <v>0</v>
      </c>
      <c r="J22" s="104">
        <f t="shared" si="19"/>
        <v>0</v>
      </c>
      <c r="K22" s="104">
        <f t="shared" si="20"/>
        <v>0</v>
      </c>
      <c r="L22" s="103">
        <f t="shared" si="21"/>
        <v>0</v>
      </c>
      <c r="M22" s="103">
        <f t="shared" si="22"/>
        <v>0</v>
      </c>
      <c r="N22" s="105">
        <f t="shared" si="23"/>
        <v>0</v>
      </c>
      <c r="O22" s="103">
        <f t="shared" si="24"/>
        <v>0</v>
      </c>
      <c r="P22" s="105">
        <f t="shared" si="25"/>
        <v>0</v>
      </c>
      <c r="Q22" s="26" t="s">
        <v>294</v>
      </c>
      <c r="R22" s="20">
        <v>1</v>
      </c>
      <c r="S22" s="22"/>
      <c r="T22" s="27">
        <v>0</v>
      </c>
      <c r="U22" s="26">
        <v>1</v>
      </c>
      <c r="V22" s="22" t="s">
        <v>367</v>
      </c>
      <c r="W22" s="28">
        <v>0</v>
      </c>
      <c r="X22" s="22"/>
      <c r="Y22" s="20">
        <v>1</v>
      </c>
      <c r="Z22" s="22" t="s">
        <v>307</v>
      </c>
      <c r="AA22" s="14">
        <v>3.7535858585858586</v>
      </c>
      <c r="AB22">
        <v>1.7674418604651163</v>
      </c>
      <c r="AC22" s="32">
        <v>-0.18666666666666676</v>
      </c>
      <c r="AD22" s="32">
        <f t="shared" si="26"/>
        <v>1.7674418604651163</v>
      </c>
      <c r="AE22">
        <v>1.1917465657143809</v>
      </c>
      <c r="AF22">
        <v>2.3576214403229754</v>
      </c>
      <c r="AG22">
        <v>2.2860698199056304</v>
      </c>
      <c r="AH22">
        <v>3.1096019724295934</v>
      </c>
      <c r="AI22">
        <v>3.4778163856200113</v>
      </c>
      <c r="AJ22" s="1" t="s">
        <v>389</v>
      </c>
      <c r="AK22">
        <f t="shared" si="27"/>
        <v>3.1096019724295934</v>
      </c>
      <c r="AL22">
        <f t="shared" si="28"/>
        <v>3.4778163856200113</v>
      </c>
      <c r="AM22" s="32">
        <f t="shared" si="29"/>
        <v>3.1096019724295934</v>
      </c>
      <c r="AN22" s="76" t="s">
        <v>549</v>
      </c>
      <c r="AO22" s="76" t="s">
        <v>554</v>
      </c>
      <c r="AP22" s="87" t="s">
        <v>619</v>
      </c>
      <c r="AQ22" s="87">
        <v>23.539646860608336</v>
      </c>
      <c r="AR22">
        <v>1.0923076923076922</v>
      </c>
      <c r="AT22" s="32">
        <v>0</v>
      </c>
      <c r="AU22" s="32">
        <v>37.95986622073579</v>
      </c>
      <c r="AV22" s="82">
        <f t="shared" si="30"/>
        <v>0.6201193313939992</v>
      </c>
      <c r="AW22" s="82">
        <f t="shared" si="31"/>
        <v>0.028775330396475764</v>
      </c>
      <c r="AX22" s="82"/>
      <c r="AY22" s="32">
        <f t="shared" si="32"/>
        <v>0.028775330396475764</v>
      </c>
      <c r="AZ22" s="76" t="s">
        <v>546</v>
      </c>
      <c r="BA22" s="76" t="s">
        <v>557</v>
      </c>
      <c r="BB22" s="87" t="s">
        <v>619</v>
      </c>
      <c r="BC22" s="12">
        <v>12.517579642579642</v>
      </c>
      <c r="BD22">
        <v>-2.6735174958811827</v>
      </c>
      <c r="BE22" s="137"/>
      <c r="BF22" s="69">
        <v>74.3</v>
      </c>
      <c r="BG22" s="69">
        <v>113.40614525139665</v>
      </c>
      <c r="BH22" s="82">
        <f t="shared" si="33"/>
        <v>0.11037831869543668</v>
      </c>
      <c r="BI22" s="82">
        <f t="shared" si="34"/>
        <v>0.6315926032521302</v>
      </c>
      <c r="BJ22" s="82">
        <f t="shared" si="35"/>
        <v>0.6551673177436119</v>
      </c>
      <c r="BK22" s="32">
        <f t="shared" si="36"/>
        <v>0.6315926032521302</v>
      </c>
      <c r="BL22" s="82" t="s">
        <v>549</v>
      </c>
      <c r="BM22" s="82" t="s">
        <v>554</v>
      </c>
      <c r="BN22" s="88" t="s">
        <v>619</v>
      </c>
      <c r="BO22">
        <v>23.539646860608336</v>
      </c>
      <c r="BP22">
        <v>1.0923076923076922</v>
      </c>
      <c r="BQ22" s="137"/>
      <c r="BR22" s="32">
        <v>0</v>
      </c>
      <c r="BS22" s="32">
        <v>37.95986622073579</v>
      </c>
      <c r="BT22" s="82">
        <f t="shared" si="37"/>
        <v>0.6201193313939992</v>
      </c>
      <c r="BU22" s="52">
        <f t="shared" si="44"/>
        <v>0.028775330396475764</v>
      </c>
      <c r="BV22" s="52">
        <f t="shared" si="38"/>
        <v>0</v>
      </c>
      <c r="BW22" s="32">
        <f t="shared" si="39"/>
        <v>0.028775330396475764</v>
      </c>
      <c r="BX22" s="133">
        <v>1.7970401691331925</v>
      </c>
      <c r="BY22" s="32">
        <f t="shared" si="0"/>
        <v>0.029598308668076223</v>
      </c>
      <c r="BZ22" s="32">
        <f t="shared" si="1"/>
        <v>0.029598308668076223</v>
      </c>
      <c r="CA22" s="49">
        <v>3.1801347699322937</v>
      </c>
      <c r="CB22" s="49">
        <v>3.1801347699322937</v>
      </c>
      <c r="CC22" s="49">
        <f t="shared" si="2"/>
        <v>3.1801347699322937</v>
      </c>
      <c r="CD22" s="49">
        <f t="shared" si="3"/>
        <v>0.07053279750270036</v>
      </c>
      <c r="CE22" s="49">
        <f t="shared" si="4"/>
        <v>0.07053279750270036</v>
      </c>
      <c r="CF22" s="49">
        <v>3.79746835443038</v>
      </c>
      <c r="CG22" s="49">
        <f t="shared" si="5"/>
        <v>0.1000390341827915</v>
      </c>
      <c r="CH22" s="49">
        <f t="shared" si="6"/>
        <v>0.07126370378631575</v>
      </c>
      <c r="CI22" s="49">
        <f t="shared" si="7"/>
        <v>0.07126370378631575</v>
      </c>
      <c r="CJ22" s="49">
        <v>2.6315789473684204</v>
      </c>
      <c r="CK22" s="49">
        <f t="shared" si="8"/>
        <v>0.678372223805226</v>
      </c>
      <c r="CL22" s="49">
        <f t="shared" si="40"/>
        <v>0.04677962055309581</v>
      </c>
      <c r="CM22" s="49">
        <v>3.79746835443038</v>
      </c>
      <c r="CN22" s="49">
        <f t="shared" si="9"/>
        <v>0.1000390341827915</v>
      </c>
      <c r="CO22" s="49">
        <f t="shared" si="41"/>
        <v>0.07126370378631575</v>
      </c>
      <c r="CP22" s="131" t="s">
        <v>45</v>
      </c>
      <c r="CQ22" s="72" t="s">
        <v>89</v>
      </c>
      <c r="CR22" s="63">
        <v>2.7777777777777777</v>
      </c>
      <c r="CS22" s="60">
        <f t="shared" si="10"/>
        <v>1.0103359173126614</v>
      </c>
      <c r="CT22" s="60">
        <f t="shared" si="11"/>
        <v>1.0103359173126614</v>
      </c>
      <c r="CU22" s="32">
        <v>4.20654241900081</v>
      </c>
      <c r="CV22" s="82">
        <f t="shared" si="12"/>
        <v>1.0969404465712165</v>
      </c>
      <c r="CW22" s="82">
        <f t="shared" si="13"/>
        <v>1.0969404465712165</v>
      </c>
      <c r="CX22">
        <v>1.8518518518518516</v>
      </c>
      <c r="CY22">
        <f t="shared" si="14"/>
        <v>0.04878446728666992</v>
      </c>
      <c r="CZ22">
        <f t="shared" si="15"/>
        <v>0.020009136890194158</v>
      </c>
      <c r="DA22">
        <f t="shared" si="16"/>
        <v>0.020009136890194158</v>
      </c>
      <c r="DB22">
        <v>-1.8518518518518516</v>
      </c>
      <c r="DC22">
        <f t="shared" si="17"/>
        <v>0.6388379394039576</v>
      </c>
      <c r="DD22">
        <f t="shared" si="42"/>
        <v>0.007245336151827431</v>
      </c>
      <c r="DE22">
        <v>1.8518518518518516</v>
      </c>
      <c r="DF22">
        <f t="shared" si="18"/>
        <v>0.04878446728666992</v>
      </c>
      <c r="DG22">
        <f t="shared" si="43"/>
        <v>0.020009136890194158</v>
      </c>
      <c r="DH22" s="12">
        <v>0</v>
      </c>
      <c r="DI22" s="145">
        <v>1</v>
      </c>
    </row>
    <row r="23" spans="1:113" ht="12.75">
      <c r="A23" s="19">
        <v>15</v>
      </c>
      <c r="B23" s="20" t="s">
        <v>150</v>
      </c>
      <c r="C23" t="s">
        <v>524</v>
      </c>
      <c r="D23" s="58">
        <v>23565</v>
      </c>
      <c r="E23" s="22">
        <v>15</v>
      </c>
      <c r="F23" s="20">
        <v>4</v>
      </c>
      <c r="G23" s="20">
        <v>2</v>
      </c>
      <c r="H23" s="20">
        <v>2</v>
      </c>
      <c r="I23" s="20">
        <v>1</v>
      </c>
      <c r="J23" s="104">
        <f t="shared" si="19"/>
        <v>22.22222222222222</v>
      </c>
      <c r="K23" s="104">
        <f t="shared" si="20"/>
        <v>0.26666666666666666</v>
      </c>
      <c r="L23" s="103">
        <f t="shared" si="21"/>
        <v>1</v>
      </c>
      <c r="M23" s="103">
        <f t="shared" si="22"/>
        <v>1</v>
      </c>
      <c r="N23" s="105">
        <f t="shared" si="23"/>
        <v>12.222222222222221</v>
      </c>
      <c r="O23" s="103">
        <f t="shared" si="24"/>
        <v>1</v>
      </c>
      <c r="P23" s="105">
        <f t="shared" si="25"/>
        <v>10</v>
      </c>
      <c r="Q23" s="26" t="s">
        <v>294</v>
      </c>
      <c r="R23" s="20">
        <v>1</v>
      </c>
      <c r="S23" s="22"/>
      <c r="T23" s="27">
        <v>1</v>
      </c>
      <c r="U23" s="26">
        <v>1</v>
      </c>
      <c r="V23" s="22" t="s">
        <v>367</v>
      </c>
      <c r="W23" s="28">
        <v>0</v>
      </c>
      <c r="X23" s="22"/>
      <c r="Y23" s="20">
        <v>1</v>
      </c>
      <c r="Z23" s="22" t="s">
        <v>309</v>
      </c>
      <c r="AA23" s="14">
        <v>3.7535858585858586</v>
      </c>
      <c r="AB23">
        <v>1.7674418604651163</v>
      </c>
      <c r="AC23" s="32">
        <v>-0.18666666666666676</v>
      </c>
      <c r="AD23" s="32">
        <f t="shared" si="26"/>
        <v>1.7674418604651163</v>
      </c>
      <c r="AE23">
        <v>1.1917465657143809</v>
      </c>
      <c r="AF23">
        <v>2.3576214403229754</v>
      </c>
      <c r="AG23">
        <v>2.2860698199056304</v>
      </c>
      <c r="AH23">
        <v>3.1096019724295934</v>
      </c>
      <c r="AI23">
        <v>3.4778163856200113</v>
      </c>
      <c r="AJ23" s="1" t="s">
        <v>389</v>
      </c>
      <c r="AK23">
        <f t="shared" si="27"/>
        <v>3.1096019724295934</v>
      </c>
      <c r="AL23">
        <f t="shared" si="28"/>
        <v>3.4778163856200113</v>
      </c>
      <c r="AM23" s="32">
        <f t="shared" si="29"/>
        <v>3.1096019724295934</v>
      </c>
      <c r="AN23" s="76" t="s">
        <v>549</v>
      </c>
      <c r="AO23" s="76" t="s">
        <v>554</v>
      </c>
      <c r="AP23" s="87" t="s">
        <v>619</v>
      </c>
      <c r="AQ23" s="87">
        <v>23.539646860608336</v>
      </c>
      <c r="AR23">
        <v>1.0923076923076922</v>
      </c>
      <c r="AT23" s="32">
        <v>0</v>
      </c>
      <c r="AU23" s="32">
        <v>37.95986622073579</v>
      </c>
      <c r="AV23" s="82">
        <f t="shared" si="30"/>
        <v>0.6201193313939992</v>
      </c>
      <c r="AW23" s="82">
        <f t="shared" si="31"/>
        <v>0.028775330396475764</v>
      </c>
      <c r="AX23" s="82"/>
      <c r="AY23" s="32">
        <f t="shared" si="32"/>
        <v>0.028775330396475764</v>
      </c>
      <c r="AZ23" s="76" t="s">
        <v>546</v>
      </c>
      <c r="BA23" s="76" t="s">
        <v>557</v>
      </c>
      <c r="BB23" s="87" t="s">
        <v>619</v>
      </c>
      <c r="BC23" s="12">
        <v>12.517579642579642</v>
      </c>
      <c r="BD23">
        <v>-2.6735174958811827</v>
      </c>
      <c r="BE23" s="137"/>
      <c r="BF23" s="69">
        <v>74.3</v>
      </c>
      <c r="BG23" s="69">
        <v>113.40614525139665</v>
      </c>
      <c r="BH23" s="82">
        <f t="shared" si="33"/>
        <v>0.11037831869543668</v>
      </c>
      <c r="BI23" s="82">
        <f t="shared" si="34"/>
        <v>0.6315926032521302</v>
      </c>
      <c r="BJ23" s="82">
        <f t="shared" si="35"/>
        <v>0.6551673177436119</v>
      </c>
      <c r="BK23" s="32">
        <f t="shared" si="36"/>
        <v>0.6315926032521302</v>
      </c>
      <c r="BL23" s="82" t="s">
        <v>549</v>
      </c>
      <c r="BM23" s="82" t="s">
        <v>554</v>
      </c>
      <c r="BN23" s="88" t="s">
        <v>619</v>
      </c>
      <c r="BO23">
        <v>23.539646860608336</v>
      </c>
      <c r="BP23">
        <v>1.0923076923076922</v>
      </c>
      <c r="BQ23" s="137"/>
      <c r="BR23" s="32">
        <v>0</v>
      </c>
      <c r="BS23" s="32">
        <v>37.95986622073579</v>
      </c>
      <c r="BT23" s="82">
        <f t="shared" si="37"/>
        <v>0.6201193313939992</v>
      </c>
      <c r="BU23" s="52">
        <f t="shared" si="44"/>
        <v>0.028775330396475764</v>
      </c>
      <c r="BV23" s="52">
        <f t="shared" si="38"/>
        <v>0</v>
      </c>
      <c r="BW23" s="32">
        <f t="shared" si="39"/>
        <v>0.028775330396475764</v>
      </c>
      <c r="BX23" s="133">
        <v>1.7970401691331925</v>
      </c>
      <c r="BY23" s="32">
        <f t="shared" si="0"/>
        <v>0.029598308668076223</v>
      </c>
      <c r="BZ23" s="32">
        <f t="shared" si="1"/>
        <v>0.029598308668076223</v>
      </c>
      <c r="CA23" s="49">
        <v>3.1801347699322937</v>
      </c>
      <c r="CB23" s="49">
        <v>3.1801347699322937</v>
      </c>
      <c r="CC23" s="49">
        <f t="shared" si="2"/>
        <v>3.1801347699322937</v>
      </c>
      <c r="CD23" s="49">
        <f t="shared" si="3"/>
        <v>0.07053279750270036</v>
      </c>
      <c r="CE23" s="49">
        <f t="shared" si="4"/>
        <v>0.07053279750270036</v>
      </c>
      <c r="CF23" s="49">
        <v>3.79746835443038</v>
      </c>
      <c r="CG23" s="49">
        <f t="shared" si="5"/>
        <v>0.1000390341827915</v>
      </c>
      <c r="CH23" s="49">
        <f t="shared" si="6"/>
        <v>0.07126370378631575</v>
      </c>
      <c r="CI23" s="49">
        <f t="shared" si="7"/>
        <v>0.07126370378631575</v>
      </c>
      <c r="CJ23" s="49">
        <v>2.6315789473684204</v>
      </c>
      <c r="CK23" s="49">
        <f t="shared" si="8"/>
        <v>0.678372223805226</v>
      </c>
      <c r="CL23" s="49">
        <f t="shared" si="40"/>
        <v>0.04677962055309581</v>
      </c>
      <c r="CM23" s="49">
        <v>3.79746835443038</v>
      </c>
      <c r="CN23" s="49">
        <f t="shared" si="9"/>
        <v>0.1000390341827915</v>
      </c>
      <c r="CO23" s="49">
        <f t="shared" si="41"/>
        <v>0.07126370378631575</v>
      </c>
      <c r="CP23" s="131" t="s">
        <v>45</v>
      </c>
      <c r="CQ23" s="72" t="s">
        <v>89</v>
      </c>
      <c r="CR23" s="63">
        <v>2.7777777777777777</v>
      </c>
      <c r="CS23" s="60">
        <f t="shared" si="10"/>
        <v>1.0103359173126614</v>
      </c>
      <c r="CT23" s="60">
        <f t="shared" si="11"/>
        <v>1.0103359173126614</v>
      </c>
      <c r="CU23" s="32">
        <v>4.20654241900081</v>
      </c>
      <c r="CV23" s="82">
        <f t="shared" si="12"/>
        <v>1.0969404465712165</v>
      </c>
      <c r="CW23" s="82">
        <f t="shared" si="13"/>
        <v>1.0969404465712165</v>
      </c>
      <c r="CX23">
        <v>1.8518518518518516</v>
      </c>
      <c r="CY23">
        <f t="shared" si="14"/>
        <v>0.04878446728666992</v>
      </c>
      <c r="CZ23">
        <f t="shared" si="15"/>
        <v>0.020009136890194158</v>
      </c>
      <c r="DA23">
        <f t="shared" si="16"/>
        <v>0.020009136890194158</v>
      </c>
      <c r="DB23">
        <v>-1.8518518518518516</v>
      </c>
      <c r="DC23">
        <f t="shared" si="17"/>
        <v>0.6388379394039576</v>
      </c>
      <c r="DD23">
        <f t="shared" si="42"/>
        <v>0.007245336151827431</v>
      </c>
      <c r="DE23">
        <v>1.8518518518518516</v>
      </c>
      <c r="DF23">
        <f t="shared" si="18"/>
        <v>0.04878446728666992</v>
      </c>
      <c r="DG23">
        <f t="shared" si="43"/>
        <v>0.020009136890194158</v>
      </c>
      <c r="DH23" s="12">
        <v>0</v>
      </c>
      <c r="DI23" s="145">
        <v>1</v>
      </c>
    </row>
    <row r="24" spans="1:113" ht="12.75">
      <c r="A24" s="19">
        <v>12</v>
      </c>
      <c r="B24" s="20" t="s">
        <v>151</v>
      </c>
      <c r="C24" t="s">
        <v>525</v>
      </c>
      <c r="D24" s="58">
        <v>23554</v>
      </c>
      <c r="E24" s="22">
        <v>38</v>
      </c>
      <c r="F24" s="20">
        <v>13</v>
      </c>
      <c r="G24" s="20">
        <v>2</v>
      </c>
      <c r="H24" s="20">
        <v>1</v>
      </c>
      <c r="I24" s="20">
        <v>1</v>
      </c>
      <c r="J24" s="104">
        <f t="shared" si="19"/>
        <v>28.50877192982456</v>
      </c>
      <c r="K24" s="104">
        <f t="shared" si="20"/>
        <v>0.34210526315789475</v>
      </c>
      <c r="L24" s="103">
        <f t="shared" si="21"/>
        <v>1</v>
      </c>
      <c r="M24" s="103">
        <f t="shared" si="22"/>
        <v>1</v>
      </c>
      <c r="N24" s="105">
        <f t="shared" si="23"/>
        <v>2.4122807017543857</v>
      </c>
      <c r="O24" s="103">
        <f t="shared" si="24"/>
        <v>1</v>
      </c>
      <c r="P24" s="105">
        <f t="shared" si="25"/>
        <v>26.096491228070175</v>
      </c>
      <c r="Q24" s="26" t="s">
        <v>298</v>
      </c>
      <c r="R24" s="20">
        <v>0</v>
      </c>
      <c r="S24" s="22"/>
      <c r="T24" s="27">
        <v>0</v>
      </c>
      <c r="U24" s="26">
        <v>0</v>
      </c>
      <c r="V24" s="22"/>
      <c r="W24" s="28">
        <v>0</v>
      </c>
      <c r="X24" s="22"/>
      <c r="Y24" s="20">
        <v>0</v>
      </c>
      <c r="Z24" s="22" t="s">
        <v>310</v>
      </c>
      <c r="AA24" s="14">
        <v>3.7535858585858586</v>
      </c>
      <c r="AB24">
        <v>1.7674418604651163</v>
      </c>
      <c r="AC24" s="32">
        <v>-0.18666666666666676</v>
      </c>
      <c r="AD24" s="32">
        <f t="shared" si="26"/>
        <v>-0.18666666666666676</v>
      </c>
      <c r="AE24">
        <v>1.1917465657143809</v>
      </c>
      <c r="AF24">
        <v>2.3576214403229754</v>
      </c>
      <c r="AG24">
        <v>2.2860698199056304</v>
      </c>
      <c r="AH24">
        <v>3.1096019724295934</v>
      </c>
      <c r="AI24">
        <v>3.4778163856200113</v>
      </c>
      <c r="AJ24" s="1" t="s">
        <v>388</v>
      </c>
      <c r="AK24">
        <f t="shared" si="27"/>
        <v>2.3576214403229754</v>
      </c>
      <c r="AL24">
        <f t="shared" si="28"/>
        <v>2.2860698199056304</v>
      </c>
      <c r="AM24" s="32">
        <f t="shared" si="29"/>
        <v>2.2860698199056304</v>
      </c>
      <c r="AN24" t="s">
        <v>547</v>
      </c>
      <c r="AO24" t="s">
        <v>558</v>
      </c>
      <c r="AP24" s="1" t="s">
        <v>620</v>
      </c>
      <c r="AQ24" s="1">
        <v>12.517579642579642</v>
      </c>
      <c r="AR24">
        <v>5.104977178874157</v>
      </c>
      <c r="AS24">
        <v>9.076923076923077</v>
      </c>
      <c r="AT24" s="32">
        <v>74.3</v>
      </c>
      <c r="AU24" s="32">
        <v>113.40614525139665</v>
      </c>
      <c r="AV24" s="82">
        <f t="shared" si="30"/>
        <v>0.11037831869543668</v>
      </c>
      <c r="AW24" s="82">
        <f t="shared" si="31"/>
        <v>0.7001823137789461</v>
      </c>
      <c r="AX24" s="82">
        <f>(AS24+AT24)/AU24</f>
        <v>0.7352063937284409</v>
      </c>
      <c r="AY24" s="32">
        <f t="shared" si="32"/>
        <v>0.7352063937284409</v>
      </c>
      <c r="AZ24" s="59" t="s">
        <v>547</v>
      </c>
      <c r="BA24" t="s">
        <v>558</v>
      </c>
      <c r="BB24" s="1" t="s">
        <v>620</v>
      </c>
      <c r="BC24" s="12">
        <v>12.517579642579642</v>
      </c>
      <c r="BD24">
        <v>5.104977178874157</v>
      </c>
      <c r="BE24" s="136">
        <v>9.076923076923077</v>
      </c>
      <c r="BF24">
        <v>74.3</v>
      </c>
      <c r="BG24">
        <v>113.40614525139665</v>
      </c>
      <c r="BH24" s="82">
        <f t="shared" si="33"/>
        <v>0.11037831869543668</v>
      </c>
      <c r="BI24" s="82">
        <f t="shared" si="34"/>
        <v>0.7001823137789461</v>
      </c>
      <c r="BJ24" s="82">
        <f t="shared" si="35"/>
        <v>0.7352063937284409</v>
      </c>
      <c r="BK24" s="32">
        <f t="shared" si="36"/>
        <v>0.7352063937284409</v>
      </c>
      <c r="BL24" s="82" t="s">
        <v>625</v>
      </c>
      <c r="BM24" s="82" t="s">
        <v>629</v>
      </c>
      <c r="BN24" s="88" t="s">
        <v>619</v>
      </c>
      <c r="BO24">
        <v>3.3146854942272803</v>
      </c>
      <c r="BP24">
        <v>1.5714531098069116</v>
      </c>
      <c r="BQ24" s="136">
        <v>0.8930954229646347</v>
      </c>
      <c r="BR24" s="32">
        <v>0</v>
      </c>
      <c r="BS24" s="32">
        <v>17.391304347826086</v>
      </c>
      <c r="BT24" s="82">
        <f t="shared" si="37"/>
        <v>0.19059441591806864</v>
      </c>
      <c r="BU24" s="52">
        <f t="shared" si="44"/>
        <v>0.09035855381389742</v>
      </c>
      <c r="BV24" s="52">
        <f t="shared" si="38"/>
        <v>0.0513529868204665</v>
      </c>
      <c r="BW24" s="32">
        <f t="shared" si="39"/>
        <v>0.0513529868204665</v>
      </c>
      <c r="BX24" s="133">
        <v>1.7970401691331925</v>
      </c>
      <c r="BY24" s="32">
        <f t="shared" si="0"/>
        <v>0.029598308668076223</v>
      </c>
      <c r="BZ24" s="32">
        <f t="shared" si="1"/>
        <v>1.9837068357998593</v>
      </c>
      <c r="CA24" s="49">
        <v>3.1801347699322937</v>
      </c>
      <c r="CB24" s="49">
        <v>3.1801347699322937</v>
      </c>
      <c r="CC24" s="49">
        <f t="shared" si="2"/>
        <v>3.1801347699322937</v>
      </c>
      <c r="CD24" s="49">
        <f t="shared" si="3"/>
        <v>0.8225133296093183</v>
      </c>
      <c r="CE24" s="49">
        <f t="shared" si="4"/>
        <v>0.8940649500266633</v>
      </c>
      <c r="CF24" s="49">
        <v>2.6315789473684204</v>
      </c>
      <c r="CG24" s="49">
        <f t="shared" si="5"/>
        <v>0.678372223805226</v>
      </c>
      <c r="CH24" s="49">
        <f t="shared" si="6"/>
        <v>0.021810089973720137</v>
      </c>
      <c r="CI24" s="49">
        <f t="shared" si="7"/>
        <v>0.05683416992321488</v>
      </c>
      <c r="CJ24" s="49">
        <v>2.6315789473684204</v>
      </c>
      <c r="CK24" s="49">
        <f t="shared" si="8"/>
        <v>0.678372223805226</v>
      </c>
      <c r="CL24" s="49">
        <f t="shared" si="40"/>
        <v>0.05683416992321488</v>
      </c>
      <c r="CM24" s="49">
        <v>1.7543859649122806</v>
      </c>
      <c r="CN24" s="49">
        <f t="shared" si="9"/>
        <v>0.10087719298245613</v>
      </c>
      <c r="CO24" s="49">
        <f t="shared" si="41"/>
        <v>0.04952420616198964</v>
      </c>
      <c r="CP24" s="131" t="s">
        <v>45</v>
      </c>
      <c r="CQ24" s="72" t="s">
        <v>89</v>
      </c>
      <c r="CR24" s="63">
        <v>2.7777777777777777</v>
      </c>
      <c r="CS24" s="60">
        <f t="shared" si="10"/>
        <v>1.0103359173126614</v>
      </c>
      <c r="CT24" s="60">
        <f t="shared" si="11"/>
        <v>2.964444444444444</v>
      </c>
      <c r="CU24" s="32">
        <v>4.20654241900081</v>
      </c>
      <c r="CV24" s="82">
        <f t="shared" si="12"/>
        <v>1.8489209786778344</v>
      </c>
      <c r="CW24" s="82">
        <f t="shared" si="13"/>
        <v>1.9204725990951794</v>
      </c>
      <c r="CX24">
        <v>-1.8518518518518516</v>
      </c>
      <c r="CY24">
        <f t="shared" si="14"/>
        <v>0.6388379394039576</v>
      </c>
      <c r="CZ24">
        <f t="shared" si="15"/>
        <v>0.06134437437498852</v>
      </c>
      <c r="DA24">
        <f t="shared" si="16"/>
        <v>0.09636845432448327</v>
      </c>
      <c r="DB24">
        <v>-1.8518518518518516</v>
      </c>
      <c r="DC24">
        <f t="shared" si="17"/>
        <v>0.6388379394039576</v>
      </c>
      <c r="DD24">
        <f t="shared" si="42"/>
        <v>0.09636845432448327</v>
      </c>
      <c r="DE24">
        <v>2.7777777777777777</v>
      </c>
      <c r="DF24">
        <f t="shared" si="18"/>
        <v>0.15972222222222224</v>
      </c>
      <c r="DG24">
        <f t="shared" si="43"/>
        <v>0.10836923540175575</v>
      </c>
      <c r="DH24" s="12">
        <v>1</v>
      </c>
      <c r="DI24" s="145">
        <v>1</v>
      </c>
    </row>
    <row r="25" spans="1:113" ht="13.5">
      <c r="A25" s="19">
        <v>26</v>
      </c>
      <c r="B25" s="20" t="s">
        <v>152</v>
      </c>
      <c r="C25" t="s">
        <v>526</v>
      </c>
      <c r="D25" s="58">
        <v>23803</v>
      </c>
      <c r="E25" s="22">
        <v>14</v>
      </c>
      <c r="F25" s="20">
        <v>0</v>
      </c>
      <c r="G25" s="20">
        <v>0</v>
      </c>
      <c r="H25" s="20">
        <v>4</v>
      </c>
      <c r="I25" s="20">
        <v>3</v>
      </c>
      <c r="J25" s="104">
        <f t="shared" si="19"/>
        <v>0</v>
      </c>
      <c r="K25" s="104">
        <f t="shared" si="20"/>
        <v>0</v>
      </c>
      <c r="L25" s="103">
        <f t="shared" si="21"/>
        <v>0</v>
      </c>
      <c r="M25" s="103">
        <f t="shared" si="22"/>
        <v>0</v>
      </c>
      <c r="N25" s="105">
        <f t="shared" si="23"/>
        <v>21.428571428571427</v>
      </c>
      <c r="O25" s="103">
        <f t="shared" si="24"/>
        <v>1</v>
      </c>
      <c r="P25" s="105">
        <f t="shared" si="25"/>
        <v>-21.428571428571427</v>
      </c>
      <c r="Q25" s="26" t="s">
        <v>294</v>
      </c>
      <c r="R25" s="20">
        <v>1</v>
      </c>
      <c r="S25" s="22"/>
      <c r="T25" s="27">
        <v>0</v>
      </c>
      <c r="U25" s="26">
        <v>0</v>
      </c>
      <c r="V25" s="22"/>
      <c r="W25" s="28">
        <v>0</v>
      </c>
      <c r="X25" s="22" t="s">
        <v>398</v>
      </c>
      <c r="Y25" s="20">
        <v>0</v>
      </c>
      <c r="Z25" s="22" t="s">
        <v>302</v>
      </c>
      <c r="AA25" s="14">
        <v>6.9785581766590665</v>
      </c>
      <c r="AB25">
        <v>1.7674418604651163</v>
      </c>
      <c r="AC25" s="32">
        <v>-0.18666666666666676</v>
      </c>
      <c r="AD25" s="32">
        <f t="shared" si="26"/>
        <v>1.7674418604651163</v>
      </c>
      <c r="AE25">
        <v>1.1728893297288487</v>
      </c>
      <c r="AF25">
        <v>2.3576214403229754</v>
      </c>
      <c r="AG25">
        <v>2.2860698199056304</v>
      </c>
      <c r="AH25">
        <v>3.1096019724295934</v>
      </c>
      <c r="AI25">
        <v>3.458959149634479</v>
      </c>
      <c r="AJ25" s="1" t="s">
        <v>389</v>
      </c>
      <c r="AK25">
        <f t="shared" si="27"/>
        <v>3.1096019724295934</v>
      </c>
      <c r="AL25">
        <f t="shared" si="28"/>
        <v>3.458959149634479</v>
      </c>
      <c r="AM25" s="32">
        <f t="shared" si="29"/>
        <v>3.1096019724295934</v>
      </c>
      <c r="AN25" s="75" t="s">
        <v>546</v>
      </c>
      <c r="AO25" s="75" t="s">
        <v>557</v>
      </c>
      <c r="AP25" s="86" t="s">
        <v>619</v>
      </c>
      <c r="AQ25" s="86">
        <v>18.13099622595172</v>
      </c>
      <c r="AR25">
        <v>-2.6735174958811827</v>
      </c>
      <c r="AT25" s="32">
        <v>74.3</v>
      </c>
      <c r="AU25" s="32">
        <v>113.40614525139665</v>
      </c>
      <c r="AV25" s="82">
        <f t="shared" si="30"/>
        <v>0.15987666440614184</v>
      </c>
      <c r="AW25" s="82">
        <f t="shared" si="31"/>
        <v>0.6315926032521302</v>
      </c>
      <c r="AX25" s="82"/>
      <c r="AY25" s="32">
        <f t="shared" si="32"/>
        <v>0.6315926032521302</v>
      </c>
      <c r="AZ25" s="75" t="s">
        <v>546</v>
      </c>
      <c r="BA25" s="75" t="s">
        <v>557</v>
      </c>
      <c r="BB25" s="86" t="s">
        <v>619</v>
      </c>
      <c r="BC25" s="12">
        <v>18.13099622595172</v>
      </c>
      <c r="BD25">
        <v>-2.6735174958811827</v>
      </c>
      <c r="BE25" s="137"/>
      <c r="BF25">
        <v>74.3</v>
      </c>
      <c r="BG25">
        <v>113.40614525139665</v>
      </c>
      <c r="BH25" s="82">
        <f t="shared" si="33"/>
        <v>0.15987666440614184</v>
      </c>
      <c r="BI25" s="82">
        <f t="shared" si="34"/>
        <v>0.6315926032521302</v>
      </c>
      <c r="BJ25" s="82">
        <f t="shared" si="35"/>
        <v>0.6551673177436119</v>
      </c>
      <c r="BK25" s="32">
        <f t="shared" si="36"/>
        <v>0.6315926032521302</v>
      </c>
      <c r="BL25" s="82" t="s">
        <v>623</v>
      </c>
      <c r="BM25" s="82" t="s">
        <v>557</v>
      </c>
      <c r="BN25" s="88" t="s">
        <v>619</v>
      </c>
      <c r="BO25">
        <v>11.46923076923077</v>
      </c>
      <c r="BP25">
        <v>2.6420757580372722</v>
      </c>
      <c r="BQ25" s="137"/>
      <c r="BR25" s="92">
        <v>0</v>
      </c>
      <c r="BS25" s="82">
        <v>39.10614525139665</v>
      </c>
      <c r="BT25" s="82">
        <f t="shared" si="37"/>
        <v>0.2932846153846154</v>
      </c>
      <c r="BU25" s="52">
        <f t="shared" si="44"/>
        <v>0.0675616515269531</v>
      </c>
      <c r="BV25" s="52">
        <f t="shared" si="38"/>
        <v>0</v>
      </c>
      <c r="BW25" s="32">
        <f t="shared" si="39"/>
        <v>0.0675616515269531</v>
      </c>
      <c r="BX25" s="133">
        <v>1.7970401691331925</v>
      </c>
      <c r="BY25" s="32">
        <f t="shared" si="0"/>
        <v>0.029598308668076223</v>
      </c>
      <c r="BZ25" s="32">
        <f t="shared" si="1"/>
        <v>0.029598308668076223</v>
      </c>
      <c r="CA25" s="49">
        <v>3.161618389371495</v>
      </c>
      <c r="CB25" s="49">
        <v>3.161618389371495</v>
      </c>
      <c r="CC25" s="49">
        <f t="shared" si="2"/>
        <v>3.161618389371495</v>
      </c>
      <c r="CD25" s="49">
        <f t="shared" si="3"/>
        <v>0.05201641694190151</v>
      </c>
      <c r="CE25" s="49">
        <f t="shared" si="4"/>
        <v>0.05201641694190151</v>
      </c>
      <c r="CF25" s="49">
        <v>1.0110233952581074</v>
      </c>
      <c r="CG25" s="49">
        <f t="shared" si="5"/>
        <v>0.6640823848505741</v>
      </c>
      <c r="CH25" s="49">
        <f t="shared" si="6"/>
        <v>0.032489781598443956</v>
      </c>
      <c r="CI25" s="49">
        <f t="shared" si="7"/>
        <v>0.032489781598443956</v>
      </c>
      <c r="CJ25" s="49">
        <v>1.0110233952581074</v>
      </c>
      <c r="CK25" s="49">
        <f t="shared" si="8"/>
        <v>0.6640823848505741</v>
      </c>
      <c r="CL25" s="49">
        <f t="shared" si="40"/>
        <v>0.032489781598443956</v>
      </c>
      <c r="CM25" s="49">
        <v>4</v>
      </c>
      <c r="CN25" s="49">
        <f t="shared" si="9"/>
        <v>0.10228571428571429</v>
      </c>
      <c r="CO25" s="49">
        <f t="shared" si="41"/>
        <v>0.03472406275876118</v>
      </c>
      <c r="CP25" s="10" t="s">
        <v>46</v>
      </c>
      <c r="CQ25" s="69" t="s">
        <v>86</v>
      </c>
      <c r="CR25" s="60">
        <v>1.7970401691331925</v>
      </c>
      <c r="CS25" s="60">
        <f t="shared" si="10"/>
        <v>0.029598308668076223</v>
      </c>
      <c r="CT25" s="60">
        <f t="shared" si="11"/>
        <v>0.029598308668076223</v>
      </c>
      <c r="CU25" s="32">
        <v>2.2869780326231126</v>
      </c>
      <c r="CV25" s="82">
        <f t="shared" si="12"/>
        <v>0.8226239398064807</v>
      </c>
      <c r="CW25" s="82">
        <f t="shared" si="13"/>
        <v>0.8226239398064807</v>
      </c>
      <c r="CX25">
        <v>5.0809112643496475</v>
      </c>
      <c r="CY25">
        <f t="shared" si="14"/>
        <v>0.6999701038103315</v>
      </c>
      <c r="CZ25">
        <f t="shared" si="15"/>
        <v>0.06837750055820135</v>
      </c>
      <c r="DA25">
        <f t="shared" si="16"/>
        <v>0.06837750055820135</v>
      </c>
      <c r="DB25">
        <v>5.0809112643496475</v>
      </c>
      <c r="DC25">
        <f t="shared" si="17"/>
        <v>0.6999701038103315</v>
      </c>
      <c r="DD25">
        <f t="shared" si="42"/>
        <v>0.06837750055820135</v>
      </c>
      <c r="DE25">
        <v>9.312204856651716</v>
      </c>
      <c r="DF25">
        <f t="shared" si="18"/>
        <v>0.2381263813343796</v>
      </c>
      <c r="DG25">
        <f t="shared" si="43"/>
        <v>0.17056472980742649</v>
      </c>
      <c r="DH25" s="12">
        <v>1</v>
      </c>
      <c r="DI25" s="145">
        <v>0</v>
      </c>
    </row>
    <row r="26" spans="1:113" ht="12.75">
      <c r="A26" s="19">
        <v>19</v>
      </c>
      <c r="B26" s="20" t="s">
        <v>153</v>
      </c>
      <c r="C26" t="s">
        <v>527</v>
      </c>
      <c r="D26" s="58">
        <v>24372</v>
      </c>
      <c r="E26" s="22">
        <v>80</v>
      </c>
      <c r="F26" s="20">
        <v>3</v>
      </c>
      <c r="G26" s="20">
        <v>1</v>
      </c>
      <c r="H26" s="20">
        <v>13</v>
      </c>
      <c r="I26" s="20">
        <v>5</v>
      </c>
      <c r="J26" s="104">
        <f t="shared" si="19"/>
        <v>3.4374999999999996</v>
      </c>
      <c r="K26" s="104">
        <f t="shared" si="20"/>
        <v>0.0375</v>
      </c>
      <c r="L26" s="103">
        <f t="shared" si="21"/>
        <v>1</v>
      </c>
      <c r="M26" s="103">
        <f t="shared" si="22"/>
        <v>1</v>
      </c>
      <c r="N26" s="105">
        <f t="shared" si="23"/>
        <v>9.479166666666666</v>
      </c>
      <c r="O26" s="103">
        <f t="shared" si="24"/>
        <v>1</v>
      </c>
      <c r="P26" s="105">
        <f t="shared" si="25"/>
        <v>-6.041666666666666</v>
      </c>
      <c r="Q26" s="26" t="s">
        <v>294</v>
      </c>
      <c r="R26" s="20">
        <v>1</v>
      </c>
      <c r="S26" s="22"/>
      <c r="T26" s="27">
        <v>8</v>
      </c>
      <c r="U26" s="26">
        <v>0</v>
      </c>
      <c r="V26" s="22"/>
      <c r="W26" s="28">
        <v>0</v>
      </c>
      <c r="X26" s="22"/>
      <c r="Y26" s="20">
        <v>0</v>
      </c>
      <c r="Z26" s="22" t="s">
        <v>303</v>
      </c>
      <c r="AA26" s="14">
        <v>7.238045356146246</v>
      </c>
      <c r="AB26">
        <v>2.576012859245488</v>
      </c>
      <c r="AC26" s="32">
        <v>-0.4461538461538462</v>
      </c>
      <c r="AD26" s="32">
        <f t="shared" si="26"/>
        <v>2.576012859245488</v>
      </c>
      <c r="AE26">
        <v>0.8427508008539433</v>
      </c>
      <c r="AF26">
        <v>2.711462812058047</v>
      </c>
      <c r="AG26">
        <v>2.6493822227451673</v>
      </c>
      <c r="AH26">
        <v>2.9924190655071476</v>
      </c>
      <c r="AI26">
        <v>3.4921330235991106</v>
      </c>
      <c r="AJ26" s="1" t="s">
        <v>389</v>
      </c>
      <c r="AK26">
        <f t="shared" si="27"/>
        <v>2.9924190655071476</v>
      </c>
      <c r="AL26">
        <f t="shared" si="28"/>
        <v>3.4921330235991106</v>
      </c>
      <c r="AM26" s="32">
        <f t="shared" si="29"/>
        <v>2.9924190655071476</v>
      </c>
      <c r="AN26" s="59" t="s">
        <v>548</v>
      </c>
      <c r="AO26" s="59" t="s">
        <v>552</v>
      </c>
      <c r="AP26" s="85" t="s">
        <v>619</v>
      </c>
      <c r="AQ26" s="85">
        <v>5.231804595307297</v>
      </c>
      <c r="AR26">
        <v>1.7142857142857144</v>
      </c>
      <c r="AT26" s="32">
        <v>0</v>
      </c>
      <c r="AU26" s="32">
        <v>15.942028985507244</v>
      </c>
      <c r="AV26" s="82">
        <f t="shared" si="30"/>
        <v>0.3281768337056396</v>
      </c>
      <c r="AW26" s="82">
        <f t="shared" si="31"/>
        <v>0.10753246753246755</v>
      </c>
      <c r="AX26" s="82"/>
      <c r="AY26" s="32">
        <f t="shared" si="32"/>
        <v>0.10753246753246755</v>
      </c>
      <c r="AZ26" s="59" t="s">
        <v>548</v>
      </c>
      <c r="BA26" s="59" t="s">
        <v>552</v>
      </c>
      <c r="BB26" s="85" t="s">
        <v>619</v>
      </c>
      <c r="BC26" s="12">
        <v>5.231804595307297</v>
      </c>
      <c r="BD26">
        <v>1.7142857142857144</v>
      </c>
      <c r="BE26" s="137"/>
      <c r="BF26">
        <v>0</v>
      </c>
      <c r="BG26">
        <v>15.942028985507244</v>
      </c>
      <c r="BH26" s="82">
        <f t="shared" si="33"/>
        <v>0.3281768337056396</v>
      </c>
      <c r="BI26" s="82">
        <f t="shared" si="34"/>
        <v>0.10753246753246755</v>
      </c>
      <c r="BJ26" s="82">
        <f t="shared" si="35"/>
        <v>0</v>
      </c>
      <c r="BK26" s="32">
        <f t="shared" si="36"/>
        <v>0.10753246753246755</v>
      </c>
      <c r="BL26" s="82" t="s">
        <v>548</v>
      </c>
      <c r="BM26" s="82" t="s">
        <v>552</v>
      </c>
      <c r="BN26" s="88" t="s">
        <v>619</v>
      </c>
      <c r="BO26">
        <v>5.231804595307297</v>
      </c>
      <c r="BP26">
        <v>1.7142857142857144</v>
      </c>
      <c r="BQ26" s="137"/>
      <c r="BR26" s="32">
        <v>0</v>
      </c>
      <c r="BS26" s="32">
        <v>15.942028985507244</v>
      </c>
      <c r="BT26" s="82">
        <f t="shared" si="37"/>
        <v>0.3281768337056396</v>
      </c>
      <c r="BU26" s="52">
        <f t="shared" si="44"/>
        <v>0.10753246753246755</v>
      </c>
      <c r="BV26" s="52">
        <f t="shared" si="38"/>
        <v>0</v>
      </c>
      <c r="BW26" s="32">
        <f t="shared" si="39"/>
        <v>0.10753246753246755</v>
      </c>
      <c r="BX26" s="133">
        <v>1.7970401691331925</v>
      </c>
      <c r="BY26" s="32">
        <f t="shared" si="0"/>
        <v>0.7789726901122955</v>
      </c>
      <c r="BZ26" s="32">
        <f t="shared" si="1"/>
        <v>0.7789726901122955</v>
      </c>
      <c r="CA26" s="49">
        <v>3.161618389371495</v>
      </c>
      <c r="CB26" s="49">
        <v>3.161618389371495</v>
      </c>
      <c r="CC26" s="49">
        <f t="shared" si="2"/>
        <v>3.161618389371495</v>
      </c>
      <c r="CD26" s="49">
        <f t="shared" si="3"/>
        <v>0.16919932386434722</v>
      </c>
      <c r="CE26" s="49">
        <f t="shared" si="4"/>
        <v>0.16919932386434722</v>
      </c>
      <c r="CF26" s="49">
        <v>2.455379587817032</v>
      </c>
      <c r="CG26" s="49">
        <f t="shared" si="5"/>
        <v>0.15401926505397748</v>
      </c>
      <c r="CH26" s="49">
        <f t="shared" si="6"/>
        <v>0.04648679752150993</v>
      </c>
      <c r="CI26" s="49">
        <f t="shared" si="7"/>
        <v>0.04648679752150993</v>
      </c>
      <c r="CJ26" s="49">
        <v>2.455379587817032</v>
      </c>
      <c r="CK26" s="49">
        <f t="shared" si="8"/>
        <v>0.15401926505397748</v>
      </c>
      <c r="CL26" s="49">
        <f t="shared" si="40"/>
        <v>0.04648679752150993</v>
      </c>
      <c r="CM26" s="49">
        <v>2.455379587817032</v>
      </c>
      <c r="CN26" s="49">
        <f t="shared" si="9"/>
        <v>0.15401926505397748</v>
      </c>
      <c r="CO26" s="49">
        <f t="shared" si="41"/>
        <v>0.04648679752150993</v>
      </c>
      <c r="CP26" s="10" t="s">
        <v>47</v>
      </c>
      <c r="CQ26" s="69" t="s">
        <v>87</v>
      </c>
      <c r="CR26" s="65">
        <v>0</v>
      </c>
      <c r="CS26" s="60">
        <f t="shared" si="10"/>
        <v>2.576012859245488</v>
      </c>
      <c r="CT26" s="60">
        <f t="shared" si="11"/>
        <v>2.576012859245488</v>
      </c>
      <c r="CU26" s="32">
        <v>3.161618389371495</v>
      </c>
      <c r="CV26" s="82">
        <f t="shared" si="12"/>
        <v>0.16919932386434722</v>
      </c>
      <c r="CW26" s="82">
        <f t="shared" si="13"/>
        <v>0.16919932386434722</v>
      </c>
      <c r="CX26">
        <v>5.4</v>
      </c>
      <c r="CY26">
        <f t="shared" si="14"/>
        <v>0.33872727272727277</v>
      </c>
      <c r="CZ26">
        <f t="shared" si="15"/>
        <v>0.23119480519480523</v>
      </c>
      <c r="DA26">
        <f t="shared" si="16"/>
        <v>0.23119480519480523</v>
      </c>
      <c r="DB26">
        <v>5.4</v>
      </c>
      <c r="DC26">
        <f t="shared" si="17"/>
        <v>0.33872727272727277</v>
      </c>
      <c r="DD26">
        <f t="shared" si="42"/>
        <v>0.23119480519480523</v>
      </c>
      <c r="DE26">
        <v>5.4</v>
      </c>
      <c r="DF26">
        <f t="shared" si="18"/>
        <v>0.33872727272727277</v>
      </c>
      <c r="DG26">
        <f t="shared" si="43"/>
        <v>0.23119480519480523</v>
      </c>
      <c r="DH26" s="12">
        <v>0</v>
      </c>
      <c r="DI26" s="145">
        <v>0</v>
      </c>
    </row>
    <row r="27" spans="1:113" ht="12.75">
      <c r="A27" s="19">
        <v>13</v>
      </c>
      <c r="B27" s="20" t="s">
        <v>154</v>
      </c>
      <c r="C27" t="s">
        <v>528</v>
      </c>
      <c r="D27" s="58">
        <v>24636</v>
      </c>
      <c r="E27" s="22">
        <v>92</v>
      </c>
      <c r="F27" s="20">
        <v>4</v>
      </c>
      <c r="G27" s="20">
        <v>2</v>
      </c>
      <c r="H27" s="20">
        <v>21</v>
      </c>
      <c r="I27" s="20">
        <v>7</v>
      </c>
      <c r="J27" s="104">
        <f t="shared" si="19"/>
        <v>3.6231884057971016</v>
      </c>
      <c r="K27" s="104">
        <f t="shared" si="20"/>
        <v>0.043478260869565216</v>
      </c>
      <c r="L27" s="103">
        <f t="shared" si="21"/>
        <v>1</v>
      </c>
      <c r="M27" s="103">
        <f t="shared" si="22"/>
        <v>1</v>
      </c>
      <c r="N27" s="105">
        <f t="shared" si="23"/>
        <v>9.510869565217389</v>
      </c>
      <c r="O27" s="103">
        <f t="shared" si="24"/>
        <v>1</v>
      </c>
      <c r="P27" s="105">
        <f t="shared" si="25"/>
        <v>-5.887681159420287</v>
      </c>
      <c r="Q27" s="26" t="s">
        <v>294</v>
      </c>
      <c r="R27" s="20">
        <v>1</v>
      </c>
      <c r="S27" s="22"/>
      <c r="T27" s="27">
        <v>7</v>
      </c>
      <c r="U27" s="26">
        <v>0</v>
      </c>
      <c r="V27" s="22"/>
      <c r="W27" s="28">
        <v>0</v>
      </c>
      <c r="X27" s="22"/>
      <c r="Y27" s="20">
        <v>0</v>
      </c>
      <c r="Z27" s="22" t="s">
        <v>303</v>
      </c>
      <c r="AA27" s="14">
        <v>6.339510557611447</v>
      </c>
      <c r="AB27">
        <v>1.3307692307692307</v>
      </c>
      <c r="AC27" s="32">
        <v>0.45238095238095233</v>
      </c>
      <c r="AD27" s="32">
        <f t="shared" si="26"/>
        <v>1.3307692307692307</v>
      </c>
      <c r="AE27">
        <v>1.9871456294285625</v>
      </c>
      <c r="AF27">
        <v>2.340312375865282</v>
      </c>
      <c r="AG27">
        <v>1.9241381779274236</v>
      </c>
      <c r="AH27">
        <v>2.7252945273719114</v>
      </c>
      <c r="AI27">
        <v>3.911283807355986</v>
      </c>
      <c r="AJ27" s="1" t="s">
        <v>389</v>
      </c>
      <c r="AK27">
        <f t="shared" si="27"/>
        <v>2.7252945273719114</v>
      </c>
      <c r="AL27">
        <f t="shared" si="28"/>
        <v>3.911283807355986</v>
      </c>
      <c r="AM27" s="32">
        <f t="shared" si="29"/>
        <v>2.7252945273719114</v>
      </c>
      <c r="AN27" s="59" t="s">
        <v>548</v>
      </c>
      <c r="AO27" s="59" t="s">
        <v>552</v>
      </c>
      <c r="AP27" s="85" t="s">
        <v>619</v>
      </c>
      <c r="AQ27" s="85">
        <v>5.2552312531811385</v>
      </c>
      <c r="AR27">
        <v>2.455379587817032</v>
      </c>
      <c r="AT27" s="32">
        <v>0</v>
      </c>
      <c r="AU27" s="32">
        <v>15.942028985507244</v>
      </c>
      <c r="AV27" s="82">
        <f t="shared" si="30"/>
        <v>0.32964632406318056</v>
      </c>
      <c r="AW27" s="82">
        <f t="shared" si="31"/>
        <v>0.15401926505397748</v>
      </c>
      <c r="AX27" s="82"/>
      <c r="AY27" s="32">
        <f t="shared" si="32"/>
        <v>0.15401926505397748</v>
      </c>
      <c r="AZ27" s="59" t="s">
        <v>548</v>
      </c>
      <c r="BA27" s="59" t="s">
        <v>552</v>
      </c>
      <c r="BB27" s="85" t="s">
        <v>619</v>
      </c>
      <c r="BC27" s="12">
        <v>5.2552312531811385</v>
      </c>
      <c r="BD27">
        <v>2.455379587817032</v>
      </c>
      <c r="BE27" s="137"/>
      <c r="BF27">
        <v>0</v>
      </c>
      <c r="BG27">
        <v>15.942028985507244</v>
      </c>
      <c r="BH27" s="82">
        <f t="shared" si="33"/>
        <v>0.32964632406318056</v>
      </c>
      <c r="BI27" s="82">
        <f t="shared" si="34"/>
        <v>0.15401926505397748</v>
      </c>
      <c r="BJ27" s="82">
        <f t="shared" si="35"/>
        <v>0</v>
      </c>
      <c r="BK27" s="32">
        <f t="shared" si="36"/>
        <v>0.15401926505397748</v>
      </c>
      <c r="BL27" s="82" t="s">
        <v>548</v>
      </c>
      <c r="BM27" s="82" t="s">
        <v>552</v>
      </c>
      <c r="BN27" s="88" t="s">
        <v>619</v>
      </c>
      <c r="BO27">
        <v>5.2552312531811385</v>
      </c>
      <c r="BP27">
        <v>2.455379587817032</v>
      </c>
      <c r="BQ27" s="137"/>
      <c r="BR27" s="32">
        <v>0</v>
      </c>
      <c r="BS27" s="32">
        <v>15.942028985507244</v>
      </c>
      <c r="BT27" s="82">
        <f t="shared" si="37"/>
        <v>0.32964632406318056</v>
      </c>
      <c r="BU27" s="52">
        <f t="shared" si="44"/>
        <v>0.15401926505397748</v>
      </c>
      <c r="BV27" s="52">
        <f t="shared" si="38"/>
        <v>0</v>
      </c>
      <c r="BW27" s="32">
        <f t="shared" si="39"/>
        <v>0.15401926505397748</v>
      </c>
      <c r="BX27" s="133">
        <v>1.7970401691331925</v>
      </c>
      <c r="BY27" s="32">
        <f t="shared" si="0"/>
        <v>0.46627093836396183</v>
      </c>
      <c r="BZ27" s="32">
        <f t="shared" si="1"/>
        <v>0.46627093836396183</v>
      </c>
      <c r="CA27" s="49">
        <v>3.161618389371495</v>
      </c>
      <c r="CB27" s="49">
        <v>3.161618389371495</v>
      </c>
      <c r="CC27" s="49">
        <f t="shared" si="2"/>
        <v>3.161618389371495</v>
      </c>
      <c r="CD27" s="49">
        <f t="shared" si="3"/>
        <v>0.4363238619995835</v>
      </c>
      <c r="CE27" s="49">
        <f t="shared" si="4"/>
        <v>0.4363238619995835</v>
      </c>
      <c r="CF27" s="49">
        <v>2.455379587817032</v>
      </c>
      <c r="CG27" s="49">
        <f t="shared" si="5"/>
        <v>0.15401926505397748</v>
      </c>
      <c r="CH27" s="49">
        <f t="shared" si="6"/>
        <v>0</v>
      </c>
      <c r="CI27" s="49">
        <f t="shared" si="7"/>
        <v>0</v>
      </c>
      <c r="CJ27" s="49">
        <v>2.455379587817032</v>
      </c>
      <c r="CK27" s="49">
        <f t="shared" si="8"/>
        <v>0.15401926505397748</v>
      </c>
      <c r="CL27" s="49">
        <f t="shared" si="40"/>
        <v>0</v>
      </c>
      <c r="CM27" s="49">
        <v>2.455379587817032</v>
      </c>
      <c r="CN27" s="49">
        <f t="shared" si="9"/>
        <v>0.15401926505397748</v>
      </c>
      <c r="CO27" s="49">
        <f t="shared" si="41"/>
        <v>0</v>
      </c>
      <c r="CP27" s="10" t="s">
        <v>47</v>
      </c>
      <c r="CQ27" s="69" t="s">
        <v>87</v>
      </c>
      <c r="CR27" s="65">
        <v>0</v>
      </c>
      <c r="CS27" s="60">
        <f t="shared" si="10"/>
        <v>1.3307692307692307</v>
      </c>
      <c r="CT27" s="60">
        <f t="shared" si="11"/>
        <v>1.3307692307692307</v>
      </c>
      <c r="CU27" s="32">
        <v>3.161618389371495</v>
      </c>
      <c r="CV27" s="82">
        <f t="shared" si="12"/>
        <v>0.4363238619995835</v>
      </c>
      <c r="CW27" s="82">
        <f t="shared" si="13"/>
        <v>0.4363238619995835</v>
      </c>
      <c r="CX27">
        <v>5.4</v>
      </c>
      <c r="CY27">
        <f t="shared" si="14"/>
        <v>0.33872727272727277</v>
      </c>
      <c r="CZ27">
        <f t="shared" si="15"/>
        <v>0.1847080076732953</v>
      </c>
      <c r="DA27">
        <f t="shared" si="16"/>
        <v>0.1847080076732953</v>
      </c>
      <c r="DB27">
        <v>5.4</v>
      </c>
      <c r="DC27">
        <f t="shared" si="17"/>
        <v>0.33872727272727277</v>
      </c>
      <c r="DD27">
        <f t="shared" si="42"/>
        <v>0.1847080076732953</v>
      </c>
      <c r="DE27">
        <v>5.4</v>
      </c>
      <c r="DF27">
        <f t="shared" si="18"/>
        <v>0.33872727272727277</v>
      </c>
      <c r="DG27">
        <f t="shared" si="43"/>
        <v>0.1847080076732953</v>
      </c>
      <c r="DH27" s="12">
        <v>0</v>
      </c>
      <c r="DI27" s="145">
        <v>0</v>
      </c>
    </row>
    <row r="28" spans="1:113" ht="13.5">
      <c r="A28" s="19">
        <v>19</v>
      </c>
      <c r="B28" s="20" t="s">
        <v>155</v>
      </c>
      <c r="C28" t="s">
        <v>529</v>
      </c>
      <c r="D28" s="58">
        <v>24573</v>
      </c>
      <c r="E28" s="22">
        <v>6</v>
      </c>
      <c r="F28" s="20">
        <v>2</v>
      </c>
      <c r="G28" s="20">
        <v>2</v>
      </c>
      <c r="H28" s="20">
        <v>0</v>
      </c>
      <c r="I28" s="20">
        <v>0</v>
      </c>
      <c r="J28" s="104">
        <f t="shared" si="19"/>
        <v>27.77777777777778</v>
      </c>
      <c r="K28" s="104">
        <f t="shared" si="20"/>
        <v>0.3333333333333333</v>
      </c>
      <c r="L28" s="103">
        <f t="shared" si="21"/>
        <v>1</v>
      </c>
      <c r="M28" s="103">
        <f t="shared" si="22"/>
        <v>1</v>
      </c>
      <c r="N28" s="105">
        <f t="shared" si="23"/>
        <v>0</v>
      </c>
      <c r="O28" s="103">
        <f t="shared" si="24"/>
        <v>0</v>
      </c>
      <c r="P28" s="105">
        <f t="shared" si="25"/>
        <v>27.77777777777778</v>
      </c>
      <c r="Q28" s="26" t="s">
        <v>298</v>
      </c>
      <c r="R28" s="20">
        <v>0</v>
      </c>
      <c r="S28" s="22"/>
      <c r="T28" s="27">
        <v>0</v>
      </c>
      <c r="U28" s="26">
        <v>0</v>
      </c>
      <c r="V28" s="22"/>
      <c r="W28" s="28">
        <v>0</v>
      </c>
      <c r="X28" s="22"/>
      <c r="Y28" s="20">
        <v>0</v>
      </c>
      <c r="Z28" s="22" t="s">
        <v>311</v>
      </c>
      <c r="AA28" s="14">
        <v>6.339510557611447</v>
      </c>
      <c r="AB28">
        <v>1.3307692307692307</v>
      </c>
      <c r="AC28" s="32">
        <v>0.45238095238095233</v>
      </c>
      <c r="AD28" s="32">
        <f t="shared" si="26"/>
        <v>0.45238095238095233</v>
      </c>
      <c r="AE28">
        <v>1.9871456294285625</v>
      </c>
      <c r="AF28">
        <v>2.340312375865282</v>
      </c>
      <c r="AG28">
        <v>1.9241381779274236</v>
      </c>
      <c r="AH28">
        <v>2.7252945273719114</v>
      </c>
      <c r="AI28">
        <v>3.911283807355986</v>
      </c>
      <c r="AJ28" s="1" t="s">
        <v>389</v>
      </c>
      <c r="AK28">
        <f t="shared" si="27"/>
        <v>2.7252945273719114</v>
      </c>
      <c r="AL28">
        <f t="shared" si="28"/>
        <v>3.911283807355986</v>
      </c>
      <c r="AM28" s="32">
        <f t="shared" si="29"/>
        <v>3.911283807355986</v>
      </c>
      <c r="AN28" s="75" t="s">
        <v>546</v>
      </c>
      <c r="AO28" s="75" t="s">
        <v>557</v>
      </c>
      <c r="AP28" s="86" t="s">
        <v>619</v>
      </c>
      <c r="AQ28" s="86">
        <v>17.86176545672095</v>
      </c>
      <c r="AR28">
        <v>-1.8976190476190478</v>
      </c>
      <c r="AS28">
        <v>-9.05407314902864</v>
      </c>
      <c r="AT28" s="32">
        <v>74.3</v>
      </c>
      <c r="AU28" s="32">
        <v>113.40614525139665</v>
      </c>
      <c r="AV28" s="82">
        <f t="shared" si="30"/>
        <v>0.15750262401676132</v>
      </c>
      <c r="AW28" s="82">
        <f t="shared" si="31"/>
        <v>0.6384343704821347</v>
      </c>
      <c r="AX28" s="82">
        <f>(AS28+AT28)/AU28</f>
        <v>0.575329729322299</v>
      </c>
      <c r="AY28" s="32">
        <f t="shared" si="32"/>
        <v>0.575329729322299</v>
      </c>
      <c r="AZ28" s="75" t="s">
        <v>546</v>
      </c>
      <c r="BA28" s="75" t="s">
        <v>557</v>
      </c>
      <c r="BB28" s="86" t="s">
        <v>619</v>
      </c>
      <c r="BC28" s="12">
        <v>17.86176545672095</v>
      </c>
      <c r="BD28">
        <v>-1.8976190476190478</v>
      </c>
      <c r="BE28" s="136">
        <v>-9.05407314902864</v>
      </c>
      <c r="BF28">
        <v>74.3</v>
      </c>
      <c r="BG28">
        <v>113.40614525139665</v>
      </c>
      <c r="BH28" s="82">
        <f t="shared" si="33"/>
        <v>0.15750262401676132</v>
      </c>
      <c r="BI28" s="82">
        <f t="shared" si="34"/>
        <v>0.6384343704821347</v>
      </c>
      <c r="BJ28" s="82">
        <f t="shared" si="35"/>
        <v>0.575329729322299</v>
      </c>
      <c r="BK28" s="32">
        <f t="shared" si="36"/>
        <v>0.575329729322299</v>
      </c>
      <c r="BL28" s="82" t="s">
        <v>623</v>
      </c>
      <c r="BM28" s="82" t="s">
        <v>557</v>
      </c>
      <c r="BN28" s="88" t="s">
        <v>619</v>
      </c>
      <c r="BO28">
        <v>10.363469022222732</v>
      </c>
      <c r="BP28">
        <v>2.6420757580372722</v>
      </c>
      <c r="BQ28" s="136">
        <v>0.6365309777772686</v>
      </c>
      <c r="BR28" s="92">
        <v>0</v>
      </c>
      <c r="BS28" s="82">
        <v>39.10614525139665</v>
      </c>
      <c r="BT28" s="82">
        <f t="shared" si="37"/>
        <v>0.2650087078539813</v>
      </c>
      <c r="BU28" s="52">
        <f t="shared" si="44"/>
        <v>0.0675616515269531</v>
      </c>
      <c r="BV28" s="52">
        <f t="shared" si="38"/>
        <v>0.016277006431733014</v>
      </c>
      <c r="BW28" s="32">
        <f t="shared" si="39"/>
        <v>0.016277006431733014</v>
      </c>
      <c r="BX28" s="133">
        <v>1.7970401691331925</v>
      </c>
      <c r="BY28" s="32">
        <f t="shared" si="0"/>
        <v>0.46627093836396183</v>
      </c>
      <c r="BZ28" s="32">
        <f t="shared" si="1"/>
        <v>1.3446592167522402</v>
      </c>
      <c r="CA28" s="49">
        <v>3.161618389371495</v>
      </c>
      <c r="CB28" s="49">
        <v>3.161618389371495</v>
      </c>
      <c r="CC28" s="49">
        <f t="shared" si="2"/>
        <v>3.161618389371495</v>
      </c>
      <c r="CD28" s="49">
        <f t="shared" si="3"/>
        <v>0.4363238619995835</v>
      </c>
      <c r="CE28" s="49">
        <f t="shared" si="4"/>
        <v>0.7496654179844913</v>
      </c>
      <c r="CF28" s="49">
        <v>1.0110233952581074</v>
      </c>
      <c r="CG28" s="49">
        <f t="shared" si="5"/>
        <v>0.6640823848505741</v>
      </c>
      <c r="CH28" s="49">
        <f t="shared" si="6"/>
        <v>0.025648014368439442</v>
      </c>
      <c r="CI28" s="49">
        <f t="shared" si="7"/>
        <v>0.08875265552827516</v>
      </c>
      <c r="CJ28" s="49">
        <v>1.0110233952581074</v>
      </c>
      <c r="CK28" s="49">
        <f t="shared" si="8"/>
        <v>0.6640823848505741</v>
      </c>
      <c r="CL28" s="49">
        <f t="shared" si="40"/>
        <v>0.08875265552827516</v>
      </c>
      <c r="CM28" s="49">
        <v>4</v>
      </c>
      <c r="CN28" s="49">
        <f t="shared" si="9"/>
        <v>0.10228571428571429</v>
      </c>
      <c r="CO28" s="49">
        <f t="shared" si="41"/>
        <v>0.08600870785398126</v>
      </c>
      <c r="CP28" s="10" t="s">
        <v>46</v>
      </c>
      <c r="CQ28" s="69" t="s">
        <v>86</v>
      </c>
      <c r="CR28" s="60">
        <v>1.7970401691331925</v>
      </c>
      <c r="CS28" s="60">
        <f t="shared" si="10"/>
        <v>0.46627093836396183</v>
      </c>
      <c r="CT28" s="60">
        <f t="shared" si="11"/>
        <v>1.3446592167522402</v>
      </c>
      <c r="CU28" s="32">
        <v>2.2869780326231126</v>
      </c>
      <c r="CV28" s="82">
        <f t="shared" si="12"/>
        <v>0.43831649474879875</v>
      </c>
      <c r="CW28" s="82">
        <f t="shared" si="13"/>
        <v>1.6243057747328735</v>
      </c>
      <c r="CX28">
        <v>5.0809112643496475</v>
      </c>
      <c r="CY28">
        <f t="shared" si="14"/>
        <v>0.6999701038103315</v>
      </c>
      <c r="CZ28">
        <f t="shared" si="15"/>
        <v>0.06153573332819684</v>
      </c>
      <c r="DA28">
        <f t="shared" si="16"/>
        <v>0.12464037448803256</v>
      </c>
      <c r="DB28">
        <v>5.0809112643496475</v>
      </c>
      <c r="DC28">
        <f t="shared" si="17"/>
        <v>0.6999701038103315</v>
      </c>
      <c r="DD28">
        <f t="shared" si="42"/>
        <v>0.12464037448803256</v>
      </c>
      <c r="DE28">
        <v>9.312204856651716</v>
      </c>
      <c r="DF28">
        <f t="shared" si="18"/>
        <v>0.2381263813343796</v>
      </c>
      <c r="DG28">
        <f t="shared" si="43"/>
        <v>0.22184937490264658</v>
      </c>
      <c r="DH28" s="12">
        <v>0</v>
      </c>
      <c r="DI28" s="145">
        <v>1</v>
      </c>
    </row>
    <row r="29" spans="1:113" ht="13.5">
      <c r="A29" s="19">
        <v>16</v>
      </c>
      <c r="B29" s="20" t="s">
        <v>156</v>
      </c>
      <c r="C29" t="s">
        <v>530</v>
      </c>
      <c r="D29" s="58">
        <v>24573</v>
      </c>
      <c r="E29" s="22">
        <v>39</v>
      </c>
      <c r="F29" s="20">
        <v>14</v>
      </c>
      <c r="G29" s="20">
        <v>4</v>
      </c>
      <c r="H29" s="20">
        <v>0</v>
      </c>
      <c r="I29" s="20">
        <v>0</v>
      </c>
      <c r="J29" s="104">
        <f t="shared" si="19"/>
        <v>23.931623931623932</v>
      </c>
      <c r="K29" s="104">
        <f t="shared" si="20"/>
        <v>0.358974358974359</v>
      </c>
      <c r="L29" s="103">
        <f t="shared" si="21"/>
        <v>1</v>
      </c>
      <c r="M29" s="103">
        <f t="shared" si="22"/>
        <v>1</v>
      </c>
      <c r="N29" s="105">
        <f t="shared" si="23"/>
        <v>0</v>
      </c>
      <c r="O29" s="103">
        <f t="shared" si="24"/>
        <v>0</v>
      </c>
      <c r="P29" s="105">
        <f t="shared" si="25"/>
        <v>23.931623931623932</v>
      </c>
      <c r="Q29" s="26" t="s">
        <v>298</v>
      </c>
      <c r="R29" s="20">
        <v>0</v>
      </c>
      <c r="S29" s="22"/>
      <c r="T29" s="27">
        <v>0</v>
      </c>
      <c r="U29" s="26">
        <v>0</v>
      </c>
      <c r="V29" s="22"/>
      <c r="W29" s="28">
        <v>0</v>
      </c>
      <c r="X29" s="22"/>
      <c r="Y29" s="20">
        <v>0</v>
      </c>
      <c r="Z29" s="22" t="s">
        <v>311</v>
      </c>
      <c r="AA29" s="14">
        <v>6.339510557611447</v>
      </c>
      <c r="AB29">
        <v>1.3307692307692307</v>
      </c>
      <c r="AC29" s="32">
        <v>0.45238095238095233</v>
      </c>
      <c r="AD29" s="32">
        <f t="shared" si="26"/>
        <v>0.45238095238095233</v>
      </c>
      <c r="AE29">
        <v>1.9871456294285625</v>
      </c>
      <c r="AF29">
        <v>2.340312375865282</v>
      </c>
      <c r="AG29">
        <v>1.9241381779274236</v>
      </c>
      <c r="AH29">
        <v>2.7252945273719114</v>
      </c>
      <c r="AI29">
        <v>3.911283807355986</v>
      </c>
      <c r="AJ29" s="1" t="s">
        <v>389</v>
      </c>
      <c r="AK29">
        <f t="shared" si="27"/>
        <v>2.7252945273719114</v>
      </c>
      <c r="AL29">
        <f t="shared" si="28"/>
        <v>3.911283807355986</v>
      </c>
      <c r="AM29" s="32">
        <f t="shared" si="29"/>
        <v>3.911283807355986</v>
      </c>
      <c r="AN29" s="75" t="s">
        <v>546</v>
      </c>
      <c r="AO29" s="75" t="s">
        <v>557</v>
      </c>
      <c r="AP29" s="86" t="s">
        <v>619</v>
      </c>
      <c r="AQ29" s="86">
        <v>17.86176545672095</v>
      </c>
      <c r="AR29">
        <v>-1.8976190476190478</v>
      </c>
      <c r="AS29">
        <v>-9.05407314902864</v>
      </c>
      <c r="AT29" s="32">
        <v>74.3</v>
      </c>
      <c r="AU29" s="32">
        <v>113.40614525139665</v>
      </c>
      <c r="AV29" s="82">
        <f t="shared" si="30"/>
        <v>0.15750262401676132</v>
      </c>
      <c r="AW29" s="82">
        <f t="shared" si="31"/>
        <v>0.6384343704821347</v>
      </c>
      <c r="AX29" s="82">
        <f>(AS29+AT29)/AU29</f>
        <v>0.575329729322299</v>
      </c>
      <c r="AY29" s="32">
        <f t="shared" si="32"/>
        <v>0.575329729322299</v>
      </c>
      <c r="AZ29" s="75" t="s">
        <v>546</v>
      </c>
      <c r="BA29" s="75" t="s">
        <v>557</v>
      </c>
      <c r="BB29" s="86" t="s">
        <v>619</v>
      </c>
      <c r="BC29" s="12">
        <v>17.86176545672095</v>
      </c>
      <c r="BD29">
        <v>-1.8976190476190478</v>
      </c>
      <c r="BE29" s="136">
        <v>-9.05407314902864</v>
      </c>
      <c r="BF29">
        <v>74.3</v>
      </c>
      <c r="BG29">
        <v>113.40614525139665</v>
      </c>
      <c r="BH29" s="82">
        <f t="shared" si="33"/>
        <v>0.15750262401676132</v>
      </c>
      <c r="BI29" s="82">
        <f t="shared" si="34"/>
        <v>0.6384343704821347</v>
      </c>
      <c r="BJ29" s="82">
        <f t="shared" si="35"/>
        <v>0.575329729322299</v>
      </c>
      <c r="BK29" s="32">
        <f t="shared" si="36"/>
        <v>0.575329729322299</v>
      </c>
      <c r="BL29" s="82" t="s">
        <v>623</v>
      </c>
      <c r="BM29" s="82" t="s">
        <v>557</v>
      </c>
      <c r="BN29" s="88" t="s">
        <v>619</v>
      </c>
      <c r="BO29">
        <v>10.363469022222732</v>
      </c>
      <c r="BP29">
        <v>2.6420757580372722</v>
      </c>
      <c r="BQ29" s="136">
        <v>0.6365309777772686</v>
      </c>
      <c r="BR29" s="92">
        <v>0</v>
      </c>
      <c r="BS29" s="82">
        <v>39.10614525139665</v>
      </c>
      <c r="BT29" s="82">
        <f t="shared" si="37"/>
        <v>0.2650087078539813</v>
      </c>
      <c r="BU29" s="52">
        <f t="shared" si="44"/>
        <v>0.0675616515269531</v>
      </c>
      <c r="BV29" s="52">
        <f t="shared" si="38"/>
        <v>0.016277006431733014</v>
      </c>
      <c r="BW29" s="32">
        <f t="shared" si="39"/>
        <v>0.016277006431733014</v>
      </c>
      <c r="BX29" s="133">
        <v>1.7970401691331925</v>
      </c>
      <c r="BY29" s="32">
        <f t="shared" si="0"/>
        <v>0.46627093836396183</v>
      </c>
      <c r="BZ29" s="32">
        <f t="shared" si="1"/>
        <v>1.3446592167522402</v>
      </c>
      <c r="CA29" s="49">
        <v>3.161618389371495</v>
      </c>
      <c r="CB29" s="49">
        <v>3.161618389371495</v>
      </c>
      <c r="CC29" s="49">
        <f t="shared" si="2"/>
        <v>3.161618389371495</v>
      </c>
      <c r="CD29" s="49">
        <f t="shared" si="3"/>
        <v>0.4363238619995835</v>
      </c>
      <c r="CE29" s="49">
        <f t="shared" si="4"/>
        <v>0.7496654179844913</v>
      </c>
      <c r="CF29" s="49">
        <v>1.0110233952581074</v>
      </c>
      <c r="CG29" s="49">
        <f t="shared" si="5"/>
        <v>0.6640823848505741</v>
      </c>
      <c r="CH29" s="49">
        <f t="shared" si="6"/>
        <v>0.025648014368439442</v>
      </c>
      <c r="CI29" s="49">
        <f t="shared" si="7"/>
        <v>0.08875265552827516</v>
      </c>
      <c r="CJ29" s="49">
        <v>1.0110233952581074</v>
      </c>
      <c r="CK29" s="49">
        <f t="shared" si="8"/>
        <v>0.6640823848505741</v>
      </c>
      <c r="CL29" s="49">
        <f t="shared" si="40"/>
        <v>0.08875265552827516</v>
      </c>
      <c r="CM29" s="49">
        <v>4</v>
      </c>
      <c r="CN29" s="49">
        <f t="shared" si="9"/>
        <v>0.10228571428571429</v>
      </c>
      <c r="CO29" s="49">
        <f t="shared" si="41"/>
        <v>0.08600870785398126</v>
      </c>
      <c r="CP29" s="10" t="s">
        <v>46</v>
      </c>
      <c r="CQ29" s="69" t="s">
        <v>86</v>
      </c>
      <c r="CR29" s="60">
        <v>1.7970401691331925</v>
      </c>
      <c r="CS29" s="60">
        <f t="shared" si="10"/>
        <v>0.46627093836396183</v>
      </c>
      <c r="CT29" s="60">
        <f t="shared" si="11"/>
        <v>1.3446592167522402</v>
      </c>
      <c r="CU29" s="32">
        <v>2.2869780326231126</v>
      </c>
      <c r="CV29" s="82">
        <f t="shared" si="12"/>
        <v>0.43831649474879875</v>
      </c>
      <c r="CW29" s="82">
        <f t="shared" si="13"/>
        <v>1.6243057747328735</v>
      </c>
      <c r="CX29">
        <v>5.0809112643496475</v>
      </c>
      <c r="CY29">
        <f t="shared" si="14"/>
        <v>0.6999701038103315</v>
      </c>
      <c r="CZ29">
        <f t="shared" si="15"/>
        <v>0.06153573332819684</v>
      </c>
      <c r="DA29">
        <f t="shared" si="16"/>
        <v>0.12464037448803256</v>
      </c>
      <c r="DB29">
        <v>5.0809112643496475</v>
      </c>
      <c r="DC29">
        <f t="shared" si="17"/>
        <v>0.6999701038103315</v>
      </c>
      <c r="DD29">
        <f t="shared" si="42"/>
        <v>0.12464037448803256</v>
      </c>
      <c r="DE29">
        <v>9.312204856651716</v>
      </c>
      <c r="DF29">
        <f t="shared" si="18"/>
        <v>0.2381263813343796</v>
      </c>
      <c r="DG29">
        <f t="shared" si="43"/>
        <v>0.22184937490264658</v>
      </c>
      <c r="DH29" s="12">
        <v>0</v>
      </c>
      <c r="DI29" s="145">
        <v>1</v>
      </c>
    </row>
    <row r="30" spans="1:113" ht="13.5">
      <c r="A30" s="19">
        <v>27</v>
      </c>
      <c r="B30" s="20" t="s">
        <v>157</v>
      </c>
      <c r="C30" t="s">
        <v>531</v>
      </c>
      <c r="D30" s="58">
        <v>24906</v>
      </c>
      <c r="E30" s="22">
        <v>27</v>
      </c>
      <c r="F30" s="20">
        <v>9</v>
      </c>
      <c r="G30" s="20">
        <v>1</v>
      </c>
      <c r="H30" s="20">
        <v>0</v>
      </c>
      <c r="I30" s="20">
        <v>0</v>
      </c>
      <c r="J30" s="104">
        <f t="shared" si="19"/>
        <v>30.555555555555554</v>
      </c>
      <c r="K30" s="104">
        <f t="shared" si="20"/>
        <v>0.3333333333333333</v>
      </c>
      <c r="L30" s="103">
        <f t="shared" si="21"/>
        <v>1</v>
      </c>
      <c r="M30" s="103">
        <f t="shared" si="22"/>
        <v>1</v>
      </c>
      <c r="N30" s="105">
        <f t="shared" si="23"/>
        <v>0</v>
      </c>
      <c r="O30" s="103">
        <f t="shared" si="24"/>
        <v>0</v>
      </c>
      <c r="P30" s="105">
        <f t="shared" si="25"/>
        <v>30.555555555555554</v>
      </c>
      <c r="Q30" s="26" t="s">
        <v>294</v>
      </c>
      <c r="R30" s="20">
        <v>1</v>
      </c>
      <c r="S30" s="22"/>
      <c r="T30" s="27">
        <v>0</v>
      </c>
      <c r="U30" s="26">
        <v>1</v>
      </c>
      <c r="V30" s="22" t="s">
        <v>368</v>
      </c>
      <c r="W30" s="28">
        <v>0</v>
      </c>
      <c r="X30" s="22"/>
      <c r="Y30" s="20">
        <v>1</v>
      </c>
      <c r="Z30" s="22" t="s">
        <v>312</v>
      </c>
      <c r="AA30" s="14">
        <v>6.339510557611447</v>
      </c>
      <c r="AB30">
        <v>1.3307692307692307</v>
      </c>
      <c r="AC30" s="32">
        <v>0.45238095238095233</v>
      </c>
      <c r="AD30" s="32">
        <f t="shared" si="26"/>
        <v>1.3307692307692307</v>
      </c>
      <c r="AE30">
        <v>1.9871456294285625</v>
      </c>
      <c r="AF30">
        <v>2.340312375865282</v>
      </c>
      <c r="AG30">
        <v>1.9241381779274236</v>
      </c>
      <c r="AH30">
        <v>2.7252945273719114</v>
      </c>
      <c r="AI30">
        <v>3.911283807355986</v>
      </c>
      <c r="AJ30" s="1" t="s">
        <v>389</v>
      </c>
      <c r="AK30">
        <f t="shared" si="27"/>
        <v>2.7252945273719114</v>
      </c>
      <c r="AL30">
        <f t="shared" si="28"/>
        <v>3.911283807355986</v>
      </c>
      <c r="AM30" s="32">
        <f t="shared" si="29"/>
        <v>2.7252945273719114</v>
      </c>
      <c r="AN30" s="75" t="s">
        <v>546</v>
      </c>
      <c r="AO30" s="75" t="s">
        <v>557</v>
      </c>
      <c r="AP30" s="86" t="s">
        <v>619</v>
      </c>
      <c r="AQ30" s="86">
        <v>17.86176545672095</v>
      </c>
      <c r="AR30">
        <v>-1.8976190476190478</v>
      </c>
      <c r="AT30" s="32">
        <v>74.3</v>
      </c>
      <c r="AU30" s="32">
        <v>113.40614525139665</v>
      </c>
      <c r="AV30" s="82">
        <f t="shared" si="30"/>
        <v>0.15750262401676132</v>
      </c>
      <c r="AW30" s="82">
        <f t="shared" si="31"/>
        <v>0.6384343704821347</v>
      </c>
      <c r="AX30" s="82"/>
      <c r="AY30" s="32">
        <f t="shared" si="32"/>
        <v>0.6384343704821347</v>
      </c>
      <c r="AZ30" s="75" t="s">
        <v>546</v>
      </c>
      <c r="BA30" s="75" t="s">
        <v>557</v>
      </c>
      <c r="BB30" s="86" t="s">
        <v>619</v>
      </c>
      <c r="BC30" s="12">
        <v>17.86176545672095</v>
      </c>
      <c r="BD30">
        <v>-1.8976190476190478</v>
      </c>
      <c r="BE30" s="137"/>
      <c r="BF30">
        <v>74.3</v>
      </c>
      <c r="BG30">
        <v>113.40614525139665</v>
      </c>
      <c r="BH30" s="82">
        <f t="shared" si="33"/>
        <v>0.15750262401676132</v>
      </c>
      <c r="BI30" s="82">
        <f t="shared" si="34"/>
        <v>0.6384343704821347</v>
      </c>
      <c r="BJ30" s="82">
        <f t="shared" si="35"/>
        <v>0.6551673177436119</v>
      </c>
      <c r="BK30" s="32">
        <f t="shared" si="36"/>
        <v>0.6384343704821347</v>
      </c>
      <c r="BL30" s="82" t="s">
        <v>623</v>
      </c>
      <c r="BM30" s="82" t="s">
        <v>557</v>
      </c>
      <c r="BN30" s="88" t="s">
        <v>619</v>
      </c>
      <c r="BO30">
        <v>10.363469022222732</v>
      </c>
      <c r="BP30">
        <v>2.6420757580372722</v>
      </c>
      <c r="BQ30" s="137"/>
      <c r="BR30" s="92">
        <v>0</v>
      </c>
      <c r="BS30" s="82">
        <v>39.10614525139665</v>
      </c>
      <c r="BT30" s="82">
        <f t="shared" si="37"/>
        <v>0.2650087078539813</v>
      </c>
      <c r="BU30" s="52">
        <f t="shared" si="44"/>
        <v>0.0675616515269531</v>
      </c>
      <c r="BV30" s="52">
        <f t="shared" si="38"/>
        <v>0</v>
      </c>
      <c r="BW30" s="32">
        <f t="shared" si="39"/>
        <v>0.0675616515269531</v>
      </c>
      <c r="BX30" s="133">
        <v>3.076923076923077</v>
      </c>
      <c r="BY30" s="32">
        <f t="shared" si="0"/>
        <v>1.7461538461538464</v>
      </c>
      <c r="BZ30" s="32">
        <f t="shared" si="1"/>
        <v>1.7461538461538464</v>
      </c>
      <c r="CA30" s="51">
        <v>2.729958511426144</v>
      </c>
      <c r="CB30" s="51">
        <v>2.9334781031568387</v>
      </c>
      <c r="CC30" s="49">
        <f t="shared" si="2"/>
        <v>2.9334781031568387</v>
      </c>
      <c r="CD30" s="49">
        <f t="shared" si="3"/>
        <v>0.2081835757849273</v>
      </c>
      <c r="CE30" s="49">
        <f t="shared" si="4"/>
        <v>0.2081835757849273</v>
      </c>
      <c r="CF30" s="49">
        <v>-1.5384615384615385</v>
      </c>
      <c r="CG30" s="49">
        <f t="shared" si="5"/>
        <v>0.6416013726614376</v>
      </c>
      <c r="CH30" s="49">
        <f t="shared" si="6"/>
        <v>0.00316700217930288</v>
      </c>
      <c r="CI30" s="49">
        <f t="shared" si="7"/>
        <v>0.00316700217930288</v>
      </c>
      <c r="CJ30" s="49">
        <v>-1.5384615384615385</v>
      </c>
      <c r="CK30" s="49">
        <f t="shared" si="8"/>
        <v>0.6416013726614376</v>
      </c>
      <c r="CL30" s="49">
        <f t="shared" si="40"/>
        <v>0.00316700217930288</v>
      </c>
      <c r="CM30" s="49">
        <v>3.278688524590164</v>
      </c>
      <c r="CN30" s="49">
        <f t="shared" si="9"/>
        <v>0.08384074941451991</v>
      </c>
      <c r="CO30" s="49">
        <f t="shared" si="41"/>
        <v>0.016279097887566804</v>
      </c>
      <c r="CP30" s="10" t="s">
        <v>46</v>
      </c>
      <c r="CQ30" s="52" t="s">
        <v>90</v>
      </c>
      <c r="CR30" s="64">
        <v>4.481614057923853</v>
      </c>
      <c r="CS30" s="60">
        <f t="shared" si="10"/>
        <v>3.1508448271546223</v>
      </c>
      <c r="CT30" s="60">
        <f t="shared" si="11"/>
        <v>3.1508448271546223</v>
      </c>
      <c r="CU30" s="32">
        <v>2.340312375865282</v>
      </c>
      <c r="CV30" s="82">
        <f t="shared" si="12"/>
        <v>0.3849821515066294</v>
      </c>
      <c r="CW30" s="82">
        <f t="shared" si="13"/>
        <v>0.3849821515066294</v>
      </c>
      <c r="CX30">
        <v>3.7714285714285722</v>
      </c>
      <c r="CY30">
        <f t="shared" si="14"/>
        <v>0.6884232631164852</v>
      </c>
      <c r="CZ30">
        <f t="shared" si="15"/>
        <v>0.04998889263435047</v>
      </c>
      <c r="DA30">
        <f t="shared" si="16"/>
        <v>0.04998889263435047</v>
      </c>
      <c r="DB30">
        <v>3.7714285714285722</v>
      </c>
      <c r="DC30">
        <f t="shared" si="17"/>
        <v>0.6884232631164852</v>
      </c>
      <c r="DD30">
        <f t="shared" si="42"/>
        <v>0.04998889263435047</v>
      </c>
      <c r="DE30">
        <v>5.368825252196551</v>
      </c>
      <c r="DF30">
        <f t="shared" si="18"/>
        <v>0.13728853144902609</v>
      </c>
      <c r="DG30">
        <f t="shared" si="43"/>
        <v>0.06972687992207298</v>
      </c>
      <c r="DH30" s="12">
        <v>0</v>
      </c>
      <c r="DI30" s="145">
        <v>1</v>
      </c>
    </row>
    <row r="31" spans="1:113" ht="12.75">
      <c r="A31" s="19">
        <v>15</v>
      </c>
      <c r="B31" s="20" t="s">
        <v>158</v>
      </c>
      <c r="C31" t="s">
        <v>532</v>
      </c>
      <c r="D31" s="58">
        <v>24895</v>
      </c>
      <c r="E31" s="22">
        <v>29</v>
      </c>
      <c r="F31" s="20">
        <v>2</v>
      </c>
      <c r="G31" s="20">
        <v>2</v>
      </c>
      <c r="H31" s="20">
        <v>7</v>
      </c>
      <c r="I31" s="20">
        <v>3</v>
      </c>
      <c r="J31" s="104">
        <f t="shared" si="19"/>
        <v>5.747126436781609</v>
      </c>
      <c r="K31" s="104">
        <f t="shared" si="20"/>
        <v>0.06896551724137931</v>
      </c>
      <c r="L31" s="103">
        <f t="shared" si="21"/>
        <v>1</v>
      </c>
      <c r="M31" s="103">
        <f t="shared" si="22"/>
        <v>1</v>
      </c>
      <c r="N31" s="105">
        <f t="shared" si="23"/>
        <v>18.103448275862068</v>
      </c>
      <c r="O31" s="103">
        <f t="shared" si="24"/>
        <v>1</v>
      </c>
      <c r="P31" s="105">
        <f t="shared" si="25"/>
        <v>-12.356321839080458</v>
      </c>
      <c r="Q31" s="26" t="s">
        <v>294</v>
      </c>
      <c r="R31" s="20">
        <v>1</v>
      </c>
      <c r="S31" s="22"/>
      <c r="T31" s="27">
        <v>3</v>
      </c>
      <c r="U31" s="26">
        <v>0</v>
      </c>
      <c r="V31" s="22"/>
      <c r="W31" s="28">
        <v>0</v>
      </c>
      <c r="X31" s="22"/>
      <c r="Y31" s="20">
        <v>0</v>
      </c>
      <c r="Z31" s="22" t="s">
        <v>303</v>
      </c>
      <c r="AA31" s="14">
        <v>6.339510557611447</v>
      </c>
      <c r="AB31">
        <v>1.3307692307692307</v>
      </c>
      <c r="AC31" s="32">
        <v>0.45238095238095233</v>
      </c>
      <c r="AD31" s="32">
        <f t="shared" si="26"/>
        <v>1.3307692307692307</v>
      </c>
      <c r="AE31">
        <v>1.9871456294285625</v>
      </c>
      <c r="AF31">
        <v>2.340312375865282</v>
      </c>
      <c r="AG31">
        <v>1.9241381779274236</v>
      </c>
      <c r="AH31">
        <v>2.7252945273719114</v>
      </c>
      <c r="AI31">
        <v>3.911283807355986</v>
      </c>
      <c r="AJ31" s="1" t="s">
        <v>389</v>
      </c>
      <c r="AK31">
        <f t="shared" si="27"/>
        <v>2.7252945273719114</v>
      </c>
      <c r="AL31">
        <f t="shared" si="28"/>
        <v>3.911283807355986</v>
      </c>
      <c r="AM31" s="32">
        <f t="shared" si="29"/>
        <v>2.7252945273719114</v>
      </c>
      <c r="AN31" s="59" t="s">
        <v>548</v>
      </c>
      <c r="AO31" s="59" t="s">
        <v>552</v>
      </c>
      <c r="AP31" s="85" t="s">
        <v>619</v>
      </c>
      <c r="AQ31" s="85">
        <v>5.2552312531811385</v>
      </c>
      <c r="AR31">
        <v>2.455379587817032</v>
      </c>
      <c r="AT31" s="32">
        <v>0</v>
      </c>
      <c r="AU31" s="32">
        <v>15.942028985507244</v>
      </c>
      <c r="AV31" s="82">
        <f t="shared" si="30"/>
        <v>0.32964632406318056</v>
      </c>
      <c r="AW31" s="82">
        <f t="shared" si="31"/>
        <v>0.15401926505397748</v>
      </c>
      <c r="AX31" s="82"/>
      <c r="AY31" s="32">
        <f t="shared" si="32"/>
        <v>0.15401926505397748</v>
      </c>
      <c r="AZ31" s="59" t="s">
        <v>548</v>
      </c>
      <c r="BA31" s="59" t="s">
        <v>552</v>
      </c>
      <c r="BB31" s="85" t="s">
        <v>619</v>
      </c>
      <c r="BC31" s="12">
        <v>5.2552312531811385</v>
      </c>
      <c r="BD31">
        <v>2.455379587817032</v>
      </c>
      <c r="BE31" s="137"/>
      <c r="BF31">
        <v>0</v>
      </c>
      <c r="BG31">
        <v>15.942028985507244</v>
      </c>
      <c r="BH31" s="82">
        <f t="shared" si="33"/>
        <v>0.32964632406318056</v>
      </c>
      <c r="BI31" s="82">
        <f t="shared" si="34"/>
        <v>0.15401926505397748</v>
      </c>
      <c r="BJ31" s="82">
        <f t="shared" si="35"/>
        <v>0</v>
      </c>
      <c r="BK31" s="32">
        <f t="shared" si="36"/>
        <v>0.15401926505397748</v>
      </c>
      <c r="BL31" s="82" t="s">
        <v>548</v>
      </c>
      <c r="BM31" s="82" t="s">
        <v>552</v>
      </c>
      <c r="BN31" s="88" t="s">
        <v>619</v>
      </c>
      <c r="BO31">
        <v>5.2552312531811385</v>
      </c>
      <c r="BP31">
        <v>2.455379587817032</v>
      </c>
      <c r="BQ31" s="137"/>
      <c r="BR31" s="32">
        <v>0</v>
      </c>
      <c r="BS31" s="32">
        <v>15.942028985507244</v>
      </c>
      <c r="BT31" s="82">
        <f t="shared" si="37"/>
        <v>0.32964632406318056</v>
      </c>
      <c r="BU31" s="52">
        <f t="shared" si="44"/>
        <v>0.15401926505397748</v>
      </c>
      <c r="BV31" s="52">
        <f t="shared" si="38"/>
        <v>0</v>
      </c>
      <c r="BW31" s="32">
        <f t="shared" si="39"/>
        <v>0.15401926505397748</v>
      </c>
      <c r="BX31" s="133">
        <v>3.076923076923077</v>
      </c>
      <c r="BY31" s="32">
        <f t="shared" si="0"/>
        <v>1.7461538461538464</v>
      </c>
      <c r="BZ31" s="32">
        <f t="shared" si="1"/>
        <v>1.7461538461538464</v>
      </c>
      <c r="CA31" s="52">
        <v>2.729958511426144</v>
      </c>
      <c r="CB31" s="52">
        <v>2.9334781031568387</v>
      </c>
      <c r="CC31" s="49">
        <f t="shared" si="2"/>
        <v>2.9334781031568387</v>
      </c>
      <c r="CD31" s="49">
        <f t="shared" si="3"/>
        <v>0.2081835757849273</v>
      </c>
      <c r="CE31" s="49">
        <f t="shared" si="4"/>
        <v>0.2081835757849273</v>
      </c>
      <c r="CF31" s="49">
        <v>2.455379587817032</v>
      </c>
      <c r="CG31" s="49">
        <f t="shared" si="5"/>
        <v>0.15401926505397748</v>
      </c>
      <c r="CH31" s="49">
        <f t="shared" si="6"/>
        <v>0</v>
      </c>
      <c r="CI31" s="49">
        <f t="shared" si="7"/>
        <v>0</v>
      </c>
      <c r="CJ31" s="49">
        <v>2.455379587817032</v>
      </c>
      <c r="CK31" s="49">
        <f t="shared" si="8"/>
        <v>0.15401926505397748</v>
      </c>
      <c r="CL31" s="49">
        <f t="shared" si="40"/>
        <v>0</v>
      </c>
      <c r="CM31" s="49">
        <v>2.455379587817032</v>
      </c>
      <c r="CN31" s="49">
        <f t="shared" si="9"/>
        <v>0.15401926505397748</v>
      </c>
      <c r="CO31" s="49">
        <f t="shared" si="41"/>
        <v>0</v>
      </c>
      <c r="CP31" s="131" t="s">
        <v>47</v>
      </c>
      <c r="CQ31" s="69" t="s">
        <v>87</v>
      </c>
      <c r="CR31" s="65">
        <v>1.8</v>
      </c>
      <c r="CS31" s="60">
        <f t="shared" si="10"/>
        <v>0.46923076923076934</v>
      </c>
      <c r="CT31" s="60">
        <f t="shared" si="11"/>
        <v>0.46923076923076934</v>
      </c>
      <c r="CU31" s="32">
        <v>5.320082542953262</v>
      </c>
      <c r="CV31" s="82">
        <f t="shared" si="12"/>
        <v>2.5947880155813507</v>
      </c>
      <c r="CW31" s="82">
        <f t="shared" si="13"/>
        <v>2.5947880155813507</v>
      </c>
      <c r="CX31">
        <v>0</v>
      </c>
      <c r="CY31">
        <f t="shared" si="14"/>
        <v>0</v>
      </c>
      <c r="CZ31">
        <f t="shared" si="15"/>
        <v>0.15401926505397748</v>
      </c>
      <c r="DA31">
        <f t="shared" si="16"/>
        <v>0.15401926505397748</v>
      </c>
      <c r="DB31">
        <v>0</v>
      </c>
      <c r="DC31">
        <f t="shared" si="17"/>
        <v>0</v>
      </c>
      <c r="DD31">
        <f t="shared" si="42"/>
        <v>0.15401926505397748</v>
      </c>
      <c r="DE31">
        <v>0</v>
      </c>
      <c r="DF31">
        <f t="shared" si="18"/>
        <v>0</v>
      </c>
      <c r="DG31">
        <f t="shared" si="43"/>
        <v>0.15401926505397748</v>
      </c>
      <c r="DH31" s="12">
        <v>0</v>
      </c>
      <c r="DI31" s="145">
        <v>0</v>
      </c>
    </row>
    <row r="32" spans="1:113" ht="13.5">
      <c r="A32" s="19">
        <v>13</v>
      </c>
      <c r="B32" s="20" t="s">
        <v>159</v>
      </c>
      <c r="C32" t="s">
        <v>533</v>
      </c>
      <c r="D32" s="58">
        <v>25038</v>
      </c>
      <c r="E32" s="22">
        <v>11</v>
      </c>
      <c r="F32" s="20">
        <v>3</v>
      </c>
      <c r="G32" s="20">
        <v>2</v>
      </c>
      <c r="H32" s="20">
        <v>0</v>
      </c>
      <c r="I32" s="20">
        <v>0</v>
      </c>
      <c r="J32" s="104">
        <f t="shared" si="19"/>
        <v>22.727272727272727</v>
      </c>
      <c r="K32" s="104">
        <f t="shared" si="20"/>
        <v>0.2727272727272727</v>
      </c>
      <c r="L32" s="103">
        <f t="shared" si="21"/>
        <v>1</v>
      </c>
      <c r="M32" s="103">
        <f t="shared" si="22"/>
        <v>1</v>
      </c>
      <c r="N32" s="105">
        <f t="shared" si="23"/>
        <v>0</v>
      </c>
      <c r="O32" s="103">
        <f t="shared" si="24"/>
        <v>0</v>
      </c>
      <c r="P32" s="105">
        <f t="shared" si="25"/>
        <v>22.727272727272727</v>
      </c>
      <c r="Q32" s="26" t="s">
        <v>298</v>
      </c>
      <c r="R32" s="20">
        <v>0</v>
      </c>
      <c r="S32" s="22"/>
      <c r="T32" s="27">
        <v>0</v>
      </c>
      <c r="U32" s="26">
        <v>0</v>
      </c>
      <c r="V32" s="22"/>
      <c r="W32" s="28">
        <v>0</v>
      </c>
      <c r="X32" s="22"/>
      <c r="Y32" s="20">
        <v>0</v>
      </c>
      <c r="Z32" s="22" t="s">
        <v>311</v>
      </c>
      <c r="AA32" s="14">
        <v>6.121303274698282</v>
      </c>
      <c r="AB32">
        <v>1.3307692307692307</v>
      </c>
      <c r="AC32" s="32">
        <v>0.6705882352941177</v>
      </c>
      <c r="AD32" s="32">
        <f t="shared" si="26"/>
        <v>0.6705882352941177</v>
      </c>
      <c r="AE32">
        <v>1.7028643040089158</v>
      </c>
      <c r="AF32">
        <v>2.340312375865282</v>
      </c>
      <c r="AG32">
        <v>1.9241381779274236</v>
      </c>
      <c r="AH32">
        <v>3.1102757740215004</v>
      </c>
      <c r="AI32">
        <v>3.6270024819363393</v>
      </c>
      <c r="AJ32" s="1" t="s">
        <v>389</v>
      </c>
      <c r="AK32">
        <f t="shared" si="27"/>
        <v>3.1102757740215004</v>
      </c>
      <c r="AL32">
        <f t="shared" si="28"/>
        <v>3.6270024819363393</v>
      </c>
      <c r="AM32" s="32">
        <f t="shared" si="29"/>
        <v>3.6270024819363393</v>
      </c>
      <c r="AN32" s="75" t="s">
        <v>546</v>
      </c>
      <c r="AO32" s="75" t="s">
        <v>557</v>
      </c>
      <c r="AP32" s="86" t="s">
        <v>619</v>
      </c>
      <c r="AQ32" s="86">
        <v>17.86176545672095</v>
      </c>
      <c r="AR32">
        <v>-5.082976739148905</v>
      </c>
      <c r="AS32">
        <v>-9.05407314902864</v>
      </c>
      <c r="AT32" s="32">
        <v>74.3</v>
      </c>
      <c r="AU32" s="32">
        <v>113.40614525139665</v>
      </c>
      <c r="AV32" s="82">
        <f t="shared" si="30"/>
        <v>0.15750262401676132</v>
      </c>
      <c r="AW32" s="82">
        <f t="shared" si="31"/>
        <v>0.6103463186003905</v>
      </c>
      <c r="AX32" s="82">
        <f>(AS32+AT32)/AU32</f>
        <v>0.575329729322299</v>
      </c>
      <c r="AY32" s="32">
        <f t="shared" si="32"/>
        <v>0.575329729322299</v>
      </c>
      <c r="AZ32" s="75" t="s">
        <v>546</v>
      </c>
      <c r="BA32" s="75" t="s">
        <v>557</v>
      </c>
      <c r="BB32" s="86" t="s">
        <v>619</v>
      </c>
      <c r="BC32" s="12">
        <v>17.86176545672095</v>
      </c>
      <c r="BD32">
        <v>-5.082976739148905</v>
      </c>
      <c r="BE32" s="136">
        <v>-9.05407314902864</v>
      </c>
      <c r="BF32">
        <v>74.3</v>
      </c>
      <c r="BG32">
        <v>113.40614525139665</v>
      </c>
      <c r="BH32" s="82">
        <f t="shared" si="33"/>
        <v>0.15750262401676132</v>
      </c>
      <c r="BI32" s="82">
        <f t="shared" si="34"/>
        <v>0.6103463186003905</v>
      </c>
      <c r="BJ32" s="82">
        <f t="shared" si="35"/>
        <v>0.575329729322299</v>
      </c>
      <c r="BK32" s="32">
        <f t="shared" si="36"/>
        <v>0.575329729322299</v>
      </c>
      <c r="BL32" s="82" t="s">
        <v>623</v>
      </c>
      <c r="BM32" s="82" t="s">
        <v>557</v>
      </c>
      <c r="BN32" s="88" t="s">
        <v>619</v>
      </c>
      <c r="BO32">
        <v>10.702570639473127</v>
      </c>
      <c r="BP32">
        <v>0.8298755186721992</v>
      </c>
      <c r="BQ32" s="136">
        <v>0.29742936052687485</v>
      </c>
      <c r="BR32" s="92">
        <v>0</v>
      </c>
      <c r="BS32" s="82">
        <v>39.10614525139665</v>
      </c>
      <c r="BT32" s="82">
        <f t="shared" si="37"/>
        <v>0.27368002063795566</v>
      </c>
      <c r="BU32" s="52">
        <f t="shared" si="44"/>
        <v>0.02122110254890338</v>
      </c>
      <c r="BV32" s="52">
        <f t="shared" si="38"/>
        <v>0.007605693647758657</v>
      </c>
      <c r="BW32" s="32">
        <f t="shared" si="39"/>
        <v>0.007605693647758657</v>
      </c>
      <c r="BX32" s="133">
        <v>3.076923076923077</v>
      </c>
      <c r="BY32" s="32">
        <f t="shared" si="0"/>
        <v>1.7461538461538464</v>
      </c>
      <c r="BZ32" s="32">
        <f t="shared" si="1"/>
        <v>2.4063348416289596</v>
      </c>
      <c r="CA32" s="52">
        <v>2.729958511426144</v>
      </c>
      <c r="CB32" s="52">
        <v>2.9334781031568387</v>
      </c>
      <c r="CC32" s="49">
        <f t="shared" si="2"/>
        <v>2.9334781031568387</v>
      </c>
      <c r="CD32" s="49">
        <f t="shared" si="3"/>
        <v>0.1767976708646617</v>
      </c>
      <c r="CE32" s="49">
        <f t="shared" si="4"/>
        <v>0.6935243787795007</v>
      </c>
      <c r="CF32" s="49">
        <v>-1.5384615384615385</v>
      </c>
      <c r="CG32" s="49">
        <f t="shared" si="5"/>
        <v>0.6416013726614376</v>
      </c>
      <c r="CH32" s="49">
        <f t="shared" si="6"/>
        <v>0.031255054061047116</v>
      </c>
      <c r="CI32" s="49">
        <f t="shared" si="7"/>
        <v>0.0662716433391386</v>
      </c>
      <c r="CJ32" s="49">
        <v>-1.5384615384615385</v>
      </c>
      <c r="CK32" s="49">
        <f t="shared" si="8"/>
        <v>0.6416013726614376</v>
      </c>
      <c r="CL32" s="49">
        <f t="shared" si="40"/>
        <v>0.0662716433391386</v>
      </c>
      <c r="CM32" s="49">
        <v>3.278688524590164</v>
      </c>
      <c r="CN32" s="49">
        <f t="shared" si="9"/>
        <v>0.08384074941451991</v>
      </c>
      <c r="CO32" s="49">
        <f t="shared" si="41"/>
        <v>0.07623505576676125</v>
      </c>
      <c r="CP32" s="10" t="s">
        <v>46</v>
      </c>
      <c r="CQ32" s="52" t="s">
        <v>90</v>
      </c>
      <c r="CR32" s="64">
        <v>4.481614057923853</v>
      </c>
      <c r="CS32" s="60">
        <f t="shared" si="10"/>
        <v>3.1508448271546223</v>
      </c>
      <c r="CT32" s="60">
        <f t="shared" si="11"/>
        <v>3.811025822629735</v>
      </c>
      <c r="CU32" s="32">
        <v>2.340312375865282</v>
      </c>
      <c r="CV32" s="82">
        <f t="shared" si="12"/>
        <v>0.7699633981562184</v>
      </c>
      <c r="CW32" s="82">
        <f t="shared" si="13"/>
        <v>1.2866901060710574</v>
      </c>
      <c r="CX32">
        <v>3.7714285714285722</v>
      </c>
      <c r="CY32">
        <f t="shared" si="14"/>
        <v>0.6884232631164852</v>
      </c>
      <c r="CZ32">
        <f t="shared" si="15"/>
        <v>0.0780769445160947</v>
      </c>
      <c r="DA32">
        <f t="shared" si="16"/>
        <v>0.11309353379418619</v>
      </c>
      <c r="DB32">
        <v>3.7714285714285722</v>
      </c>
      <c r="DC32">
        <f t="shared" si="17"/>
        <v>0.6884232631164852</v>
      </c>
      <c r="DD32">
        <f t="shared" si="42"/>
        <v>0.11309353379418619</v>
      </c>
      <c r="DE32">
        <v>5.368825252196551</v>
      </c>
      <c r="DF32">
        <f t="shared" si="18"/>
        <v>0.13728853144902609</v>
      </c>
      <c r="DG32">
        <f t="shared" si="43"/>
        <v>0.12968283780126744</v>
      </c>
      <c r="DH32" s="12">
        <v>0</v>
      </c>
      <c r="DI32" s="145">
        <v>1</v>
      </c>
    </row>
    <row r="33" spans="1:113" ht="12.75">
      <c r="A33" s="19">
        <v>52</v>
      </c>
      <c r="B33" s="20" t="s">
        <v>160</v>
      </c>
      <c r="C33" t="s">
        <v>534</v>
      </c>
      <c r="D33" s="58">
        <v>25126</v>
      </c>
      <c r="E33" s="22">
        <v>30</v>
      </c>
      <c r="F33" s="20">
        <v>8</v>
      </c>
      <c r="G33" s="20">
        <v>1</v>
      </c>
      <c r="H33" s="20">
        <v>0</v>
      </c>
      <c r="I33" s="20">
        <v>0</v>
      </c>
      <c r="J33" s="104">
        <f t="shared" si="19"/>
        <v>24.444444444444443</v>
      </c>
      <c r="K33" s="104">
        <f t="shared" si="20"/>
        <v>0.26666666666666666</v>
      </c>
      <c r="L33" s="103">
        <f t="shared" si="21"/>
        <v>1</v>
      </c>
      <c r="M33" s="103">
        <f t="shared" si="22"/>
        <v>1</v>
      </c>
      <c r="N33" s="105">
        <f t="shared" si="23"/>
        <v>0</v>
      </c>
      <c r="O33" s="103">
        <f t="shared" si="24"/>
        <v>0</v>
      </c>
      <c r="P33" s="105">
        <f t="shared" si="25"/>
        <v>24.444444444444443</v>
      </c>
      <c r="Q33" s="26" t="s">
        <v>294</v>
      </c>
      <c r="R33" s="20">
        <v>1</v>
      </c>
      <c r="S33" s="22" t="s">
        <v>365</v>
      </c>
      <c r="T33" s="27">
        <v>0</v>
      </c>
      <c r="U33" s="26">
        <v>0</v>
      </c>
      <c r="V33" s="22"/>
      <c r="W33" s="28">
        <v>0</v>
      </c>
      <c r="X33" s="22"/>
      <c r="Y33" s="20">
        <v>0</v>
      </c>
      <c r="Z33" s="22" t="s">
        <v>308</v>
      </c>
      <c r="AA33" s="14">
        <v>6.121303274698282</v>
      </c>
      <c r="AB33">
        <v>1.3307692307692307</v>
      </c>
      <c r="AC33" s="32">
        <v>0.6705882352941177</v>
      </c>
      <c r="AD33" s="32">
        <f t="shared" si="26"/>
        <v>1.3307692307692307</v>
      </c>
      <c r="AE33">
        <v>1.7028643040089158</v>
      </c>
      <c r="AF33">
        <v>2.340312375865282</v>
      </c>
      <c r="AG33">
        <v>1.9241381779274236</v>
      </c>
      <c r="AH33">
        <v>3.1102757740215004</v>
      </c>
      <c r="AI33">
        <v>3.6270024819363393</v>
      </c>
      <c r="AJ33" s="1" t="s">
        <v>388</v>
      </c>
      <c r="AK33">
        <f t="shared" si="27"/>
        <v>2.340312375865282</v>
      </c>
      <c r="AL33">
        <f t="shared" si="28"/>
        <v>1.9241381779274236</v>
      </c>
      <c r="AM33" s="32">
        <f t="shared" si="29"/>
        <v>2.340312375865282</v>
      </c>
      <c r="AN33" s="59" t="s">
        <v>545</v>
      </c>
      <c r="AO33" s="59" t="s">
        <v>553</v>
      </c>
      <c r="AP33" s="85" t="s">
        <v>619</v>
      </c>
      <c r="AQ33" s="85">
        <v>10.988748969888409</v>
      </c>
      <c r="AR33">
        <v>6.431535269709543</v>
      </c>
      <c r="AT33" s="32">
        <v>13.333333333333332</v>
      </c>
      <c r="AU33" s="32">
        <v>52.28070175438596</v>
      </c>
      <c r="AV33" s="82">
        <f t="shared" si="30"/>
        <v>0.2101874802965233</v>
      </c>
      <c r="AW33" s="82">
        <f t="shared" si="31"/>
        <v>0.37805285583001474</v>
      </c>
      <c r="AX33" s="82"/>
      <c r="AY33" s="32">
        <f t="shared" si="32"/>
        <v>0.37805285583001474</v>
      </c>
      <c r="AZ33" s="59" t="s">
        <v>546</v>
      </c>
      <c r="BA33" s="59" t="s">
        <v>558</v>
      </c>
      <c r="BB33" s="85" t="s">
        <v>620</v>
      </c>
      <c r="BC33" s="12">
        <v>17.86176545672095</v>
      </c>
      <c r="BD33">
        <v>3.7714285714285722</v>
      </c>
      <c r="BE33" s="137"/>
      <c r="BF33" s="69">
        <v>74.3</v>
      </c>
      <c r="BG33" s="69">
        <v>113.40614525139665</v>
      </c>
      <c r="BH33" s="82">
        <f t="shared" si="33"/>
        <v>0.15750262401676132</v>
      </c>
      <c r="BI33" s="82">
        <f t="shared" si="34"/>
        <v>0.6884232631164852</v>
      </c>
      <c r="BJ33" s="82">
        <f t="shared" si="35"/>
        <v>0.6551673177436119</v>
      </c>
      <c r="BK33" s="32">
        <f t="shared" si="36"/>
        <v>0.6884232631164852</v>
      </c>
      <c r="BL33" s="82" t="s">
        <v>624</v>
      </c>
      <c r="BM33" s="82" t="s">
        <v>628</v>
      </c>
      <c r="BN33" s="88" t="s">
        <v>619</v>
      </c>
      <c r="BO33">
        <v>7.217647058823529</v>
      </c>
      <c r="BP33">
        <v>1.5272877695809361</v>
      </c>
      <c r="BQ33" s="137"/>
      <c r="BR33" s="32">
        <v>0</v>
      </c>
      <c r="BS33" s="32">
        <v>20.689655172413794</v>
      </c>
      <c r="BT33" s="82">
        <f t="shared" si="37"/>
        <v>0.34885294117647053</v>
      </c>
      <c r="BU33" s="52">
        <f t="shared" si="44"/>
        <v>0.07381890886307858</v>
      </c>
      <c r="BV33" s="52">
        <f t="shared" si="38"/>
        <v>0</v>
      </c>
      <c r="BW33" s="32">
        <f t="shared" si="39"/>
        <v>0.07381890886307858</v>
      </c>
      <c r="BX33" s="133">
        <v>3.076923076923077</v>
      </c>
      <c r="BY33" s="32">
        <f t="shared" si="0"/>
        <v>1.7461538461538464</v>
      </c>
      <c r="BZ33" s="32">
        <f t="shared" si="1"/>
        <v>1.7461538461538464</v>
      </c>
      <c r="CA33" s="52">
        <v>2.729958511426144</v>
      </c>
      <c r="CB33" s="52">
        <v>2.9334781031568387</v>
      </c>
      <c r="CC33" s="49">
        <f t="shared" si="2"/>
        <v>2.729958511426144</v>
      </c>
      <c r="CD33" s="49">
        <f t="shared" si="3"/>
        <v>0.38964613556086203</v>
      </c>
      <c r="CE33" s="49">
        <f t="shared" si="4"/>
        <v>0.38964613556086203</v>
      </c>
      <c r="CF33" s="49">
        <v>11.028788371840765</v>
      </c>
      <c r="CG33" s="49">
        <f t="shared" si="5"/>
        <v>0.4659868916761489</v>
      </c>
      <c r="CH33" s="49">
        <f t="shared" si="6"/>
        <v>0.08793403584613413</v>
      </c>
      <c r="CI33" s="49">
        <f t="shared" si="7"/>
        <v>0.08793403584613413</v>
      </c>
      <c r="CJ33" s="49">
        <v>-0.8368200836820079</v>
      </c>
      <c r="CK33" s="49">
        <f t="shared" si="8"/>
        <v>0.6477883517993329</v>
      </c>
      <c r="CL33" s="49">
        <f t="shared" si="40"/>
        <v>0.040634911317152245</v>
      </c>
      <c r="CM33" s="49">
        <v>2.4</v>
      </c>
      <c r="CN33" s="49">
        <f t="shared" si="9"/>
        <v>0.11599999999999999</v>
      </c>
      <c r="CO33" s="49">
        <f t="shared" si="41"/>
        <v>0.04218109113692141</v>
      </c>
      <c r="CP33" s="131" t="s">
        <v>45</v>
      </c>
      <c r="CQ33" s="69" t="s">
        <v>91</v>
      </c>
      <c r="CR33" s="65">
        <v>3.278688524590164</v>
      </c>
      <c r="CS33" s="60">
        <f t="shared" si="10"/>
        <v>1.9479192938209333</v>
      </c>
      <c r="CT33" s="60">
        <f t="shared" si="11"/>
        <v>1.9479192938209333</v>
      </c>
      <c r="CU33" s="32">
        <v>3.0239049925029575</v>
      </c>
      <c r="CV33" s="82">
        <f t="shared" si="12"/>
        <v>0.6835926166376756</v>
      </c>
      <c r="CW33" s="82">
        <f t="shared" si="13"/>
        <v>0.6835926166376756</v>
      </c>
      <c r="CX33">
        <v>11.475409836065573</v>
      </c>
      <c r="CY33">
        <f t="shared" si="14"/>
        <v>0.47452965122675766</v>
      </c>
      <c r="CZ33">
        <f t="shared" si="15"/>
        <v>0.09647679539674292</v>
      </c>
      <c r="DA33">
        <f t="shared" si="16"/>
        <v>0.09647679539674292</v>
      </c>
      <c r="DB33">
        <v>-3.278688524590164</v>
      </c>
      <c r="DC33">
        <f t="shared" si="17"/>
        <v>0.6262562872406173</v>
      </c>
      <c r="DD33">
        <f t="shared" si="42"/>
        <v>0.062166975875867836</v>
      </c>
      <c r="DE33">
        <v>0</v>
      </c>
      <c r="DF33">
        <f t="shared" si="18"/>
        <v>0</v>
      </c>
      <c r="DG33">
        <f t="shared" si="43"/>
        <v>0.07381890886307858</v>
      </c>
      <c r="DH33" s="12">
        <v>0</v>
      </c>
      <c r="DI33" s="145">
        <v>1</v>
      </c>
    </row>
    <row r="34" spans="1:113" ht="12.75">
      <c r="A34" s="19">
        <v>13</v>
      </c>
      <c r="B34" s="20" t="s">
        <v>161</v>
      </c>
      <c r="C34" t="s">
        <v>535</v>
      </c>
      <c r="D34" s="58">
        <v>24933</v>
      </c>
      <c r="E34" s="22">
        <v>83</v>
      </c>
      <c r="F34" s="20">
        <v>10</v>
      </c>
      <c r="G34" s="20">
        <v>5</v>
      </c>
      <c r="H34" s="20">
        <v>9</v>
      </c>
      <c r="I34" s="20">
        <v>7</v>
      </c>
      <c r="J34" s="104">
        <f t="shared" si="19"/>
        <v>7.028112449799197</v>
      </c>
      <c r="K34" s="104">
        <f t="shared" si="20"/>
        <v>0.12048192771084337</v>
      </c>
      <c r="L34" s="103">
        <f t="shared" si="21"/>
        <v>1</v>
      </c>
      <c r="M34" s="103">
        <f t="shared" si="22"/>
        <v>1</v>
      </c>
      <c r="N34" s="105">
        <f t="shared" si="23"/>
        <v>4.518072289156626</v>
      </c>
      <c r="O34" s="103">
        <f t="shared" si="24"/>
        <v>1</v>
      </c>
      <c r="P34" s="105">
        <f t="shared" si="25"/>
        <v>2.5100401606425713</v>
      </c>
      <c r="Q34" s="26" t="s">
        <v>298</v>
      </c>
      <c r="R34" s="20">
        <v>0</v>
      </c>
      <c r="S34" s="22"/>
      <c r="T34" s="27">
        <v>0</v>
      </c>
      <c r="U34" s="26">
        <v>1</v>
      </c>
      <c r="V34" s="22" t="s">
        <v>369</v>
      </c>
      <c r="W34" s="28">
        <v>0</v>
      </c>
      <c r="X34" s="22" t="s">
        <v>399</v>
      </c>
      <c r="Y34" s="20">
        <v>1</v>
      </c>
      <c r="Z34" s="22" t="s">
        <v>313</v>
      </c>
      <c r="AA34" s="14">
        <v>6.339510557611447</v>
      </c>
      <c r="AB34">
        <v>1.3307692307692307</v>
      </c>
      <c r="AC34" s="32">
        <v>0.45238095238095233</v>
      </c>
      <c r="AD34" s="32">
        <f t="shared" si="26"/>
        <v>0.45238095238095233</v>
      </c>
      <c r="AE34">
        <v>1.9871456294285625</v>
      </c>
      <c r="AF34">
        <v>2.340312375865282</v>
      </c>
      <c r="AG34">
        <v>1.9241381779274236</v>
      </c>
      <c r="AH34">
        <v>3.1102757740215004</v>
      </c>
      <c r="AI34">
        <v>3.911283807355986</v>
      </c>
      <c r="AJ34" s="1" t="s">
        <v>388</v>
      </c>
      <c r="AK34">
        <f t="shared" si="27"/>
        <v>2.340312375865282</v>
      </c>
      <c r="AL34">
        <f t="shared" si="28"/>
        <v>1.9241381779274236</v>
      </c>
      <c r="AM34" s="32">
        <f t="shared" si="29"/>
        <v>1.9241381779274236</v>
      </c>
      <c r="AN34" s="75" t="s">
        <v>547</v>
      </c>
      <c r="AO34" t="s">
        <v>558</v>
      </c>
      <c r="AP34" s="1" t="s">
        <v>620</v>
      </c>
      <c r="AQ34" s="1">
        <v>17.86176545672095</v>
      </c>
      <c r="AR34">
        <v>3.7714285714285722</v>
      </c>
      <c r="AS34">
        <v>8.807692307692308</v>
      </c>
      <c r="AT34" s="32">
        <v>74.3</v>
      </c>
      <c r="AU34" s="32">
        <v>113.40614525139665</v>
      </c>
      <c r="AV34" s="82">
        <f t="shared" si="30"/>
        <v>0.15750262401676132</v>
      </c>
      <c r="AW34" s="82">
        <f t="shared" si="31"/>
        <v>0.6884232631164852</v>
      </c>
      <c r="AX34" s="82">
        <f>(AS34+AT34)/AU34</f>
        <v>0.7328323533390603</v>
      </c>
      <c r="AY34" s="32">
        <f t="shared" si="32"/>
        <v>0.7328323533390603</v>
      </c>
      <c r="AZ34" s="75" t="s">
        <v>546</v>
      </c>
      <c r="BA34" t="s">
        <v>558</v>
      </c>
      <c r="BB34" s="1" t="s">
        <v>620</v>
      </c>
      <c r="BC34" s="12">
        <v>17.86176545672095</v>
      </c>
      <c r="BD34">
        <v>3.7714285714285722</v>
      </c>
      <c r="BE34" s="136">
        <v>8.807692307692308</v>
      </c>
      <c r="BF34">
        <v>74.3</v>
      </c>
      <c r="BG34">
        <v>113.40614525139665</v>
      </c>
      <c r="BH34" s="82">
        <f t="shared" si="33"/>
        <v>0.15750262401676132</v>
      </c>
      <c r="BI34" s="82">
        <f t="shared" si="34"/>
        <v>0.6884232631164852</v>
      </c>
      <c r="BJ34" s="82">
        <f t="shared" si="35"/>
        <v>0.7328323533390603</v>
      </c>
      <c r="BK34" s="32">
        <f t="shared" si="36"/>
        <v>0.7328323533390603</v>
      </c>
      <c r="BL34" s="82" t="s">
        <v>633</v>
      </c>
      <c r="BM34" s="82" t="s">
        <v>631</v>
      </c>
      <c r="BN34" s="88" t="s">
        <v>619</v>
      </c>
      <c r="BO34">
        <v>0.8992244278121272</v>
      </c>
      <c r="BP34">
        <v>-0.2076923076923077</v>
      </c>
      <c r="BQ34" s="136">
        <v>-0.7444625230502224</v>
      </c>
      <c r="BR34" s="32">
        <v>3.4</v>
      </c>
      <c r="BS34" s="32">
        <v>10</v>
      </c>
      <c r="BT34" s="82">
        <f t="shared" si="37"/>
        <v>0.08992244278121272</v>
      </c>
      <c r="BU34" s="52">
        <f t="shared" si="44"/>
        <v>0.3192307692307692</v>
      </c>
      <c r="BV34" s="52">
        <f t="shared" si="38"/>
        <v>0.26555374769497775</v>
      </c>
      <c r="BW34" s="32">
        <f t="shared" si="39"/>
        <v>0.26555374769497775</v>
      </c>
      <c r="BX34" s="133">
        <v>3.076923076923077</v>
      </c>
      <c r="BY34" s="32">
        <f t="shared" si="0"/>
        <v>1.7461538461538464</v>
      </c>
      <c r="BZ34" s="32">
        <f t="shared" si="1"/>
        <v>2.624542124542125</v>
      </c>
      <c r="CA34" s="52">
        <v>2.729958511426144</v>
      </c>
      <c r="CB34" s="52">
        <v>2.9334781031568387</v>
      </c>
      <c r="CC34" s="49">
        <f t="shared" si="2"/>
        <v>2.729958511426144</v>
      </c>
      <c r="CD34" s="49">
        <f t="shared" si="3"/>
        <v>0.38964613556086203</v>
      </c>
      <c r="CE34" s="49">
        <f t="shared" si="4"/>
        <v>0.8058203334987204</v>
      </c>
      <c r="CF34" s="49">
        <v>-0.8368200836820079</v>
      </c>
      <c r="CG34" s="49">
        <f t="shared" si="5"/>
        <v>0.6477883517993329</v>
      </c>
      <c r="CH34" s="49">
        <f t="shared" si="6"/>
        <v>0.040634911317152245</v>
      </c>
      <c r="CI34" s="49">
        <f t="shared" si="7"/>
        <v>0.08504400153972735</v>
      </c>
      <c r="CJ34" s="49">
        <v>-0.8368200836820079</v>
      </c>
      <c r="CK34" s="49">
        <f t="shared" si="8"/>
        <v>0.6477883517993329</v>
      </c>
      <c r="CL34" s="49">
        <f t="shared" si="40"/>
        <v>0.08504400153972735</v>
      </c>
      <c r="CM34" s="49">
        <v>0</v>
      </c>
      <c r="CN34" s="49">
        <f t="shared" si="9"/>
        <v>0.33999999999999997</v>
      </c>
      <c r="CO34" s="49">
        <f t="shared" si="41"/>
        <v>0.07444625230502222</v>
      </c>
      <c r="CP34" s="132" t="s">
        <v>49</v>
      </c>
      <c r="CQ34" s="52" t="s">
        <v>92</v>
      </c>
      <c r="CR34" s="62">
        <v>0.45238095238095233</v>
      </c>
      <c r="CS34" s="60">
        <f t="shared" si="10"/>
        <v>0.8783882783882784</v>
      </c>
      <c r="CT34" s="60">
        <f t="shared" si="11"/>
        <v>0</v>
      </c>
      <c r="CU34" s="32">
        <v>3.911283807355986</v>
      </c>
      <c r="CV34" s="82">
        <f t="shared" si="12"/>
        <v>1.5709714314907042</v>
      </c>
      <c r="CW34" s="82">
        <f t="shared" si="13"/>
        <v>1.9871456294285625</v>
      </c>
      <c r="CX34">
        <v>-1.8976190476190478</v>
      </c>
      <c r="CY34">
        <f t="shared" si="14"/>
        <v>0.6384343704821347</v>
      </c>
      <c r="CZ34">
        <f t="shared" si="15"/>
        <v>0.04998889263435047</v>
      </c>
      <c r="DA34">
        <f t="shared" si="16"/>
        <v>0.09439798285692558</v>
      </c>
      <c r="DB34">
        <v>-1.8976190476190478</v>
      </c>
      <c r="DC34">
        <f t="shared" si="17"/>
        <v>0.6384343704821347</v>
      </c>
      <c r="DD34">
        <f t="shared" si="42"/>
        <v>0.09439798285692558</v>
      </c>
      <c r="DE34">
        <v>0.15476190476190474</v>
      </c>
      <c r="DF34">
        <f t="shared" si="18"/>
        <v>0.35547619047619045</v>
      </c>
      <c r="DG34">
        <f t="shared" si="43"/>
        <v>0.0899224427812127</v>
      </c>
      <c r="DH34" s="12">
        <v>1</v>
      </c>
      <c r="DI34" s="145">
        <v>0</v>
      </c>
    </row>
    <row r="35" spans="1:113" ht="12.75">
      <c r="A35" s="19">
        <v>23</v>
      </c>
      <c r="B35" s="20" t="s">
        <v>162</v>
      </c>
      <c r="C35" t="s">
        <v>536</v>
      </c>
      <c r="D35" s="58">
        <v>25016</v>
      </c>
      <c r="E35" s="22">
        <v>24</v>
      </c>
      <c r="F35" s="20">
        <v>3</v>
      </c>
      <c r="G35" s="20">
        <v>3</v>
      </c>
      <c r="H35" s="20">
        <v>3</v>
      </c>
      <c r="I35" s="20">
        <v>4</v>
      </c>
      <c r="J35" s="104">
        <f t="shared" si="19"/>
        <v>9.375</v>
      </c>
      <c r="K35" s="104">
        <f t="shared" si="20"/>
        <v>0.125</v>
      </c>
      <c r="L35" s="103">
        <f t="shared" si="21"/>
        <v>1</v>
      </c>
      <c r="M35" s="103">
        <f t="shared" si="22"/>
        <v>1</v>
      </c>
      <c r="N35" s="105">
        <f t="shared" si="23"/>
        <v>8.333333333333334</v>
      </c>
      <c r="O35" s="103">
        <f t="shared" si="24"/>
        <v>1</v>
      </c>
      <c r="P35" s="105">
        <f t="shared" si="25"/>
        <v>1.041666666666666</v>
      </c>
      <c r="Q35" s="26" t="s">
        <v>298</v>
      </c>
      <c r="R35" s="20">
        <v>0</v>
      </c>
      <c r="S35" s="22"/>
      <c r="T35" s="27">
        <v>0</v>
      </c>
      <c r="U35" s="26">
        <v>0</v>
      </c>
      <c r="V35" s="22"/>
      <c r="W35" s="28">
        <v>0</v>
      </c>
      <c r="X35" s="22" t="s">
        <v>400</v>
      </c>
      <c r="Y35" s="20">
        <v>0</v>
      </c>
      <c r="Z35" s="22" t="s">
        <v>313</v>
      </c>
      <c r="AA35" s="14">
        <v>6.339510557611447</v>
      </c>
      <c r="AB35">
        <v>1.3307692307692307</v>
      </c>
      <c r="AC35" s="32">
        <v>0.45238095238095233</v>
      </c>
      <c r="AD35" s="32">
        <f t="shared" si="26"/>
        <v>0.45238095238095233</v>
      </c>
      <c r="AE35">
        <v>1.9871456294285625</v>
      </c>
      <c r="AF35">
        <v>2.340312375865282</v>
      </c>
      <c r="AG35">
        <v>1.9241381779274236</v>
      </c>
      <c r="AH35">
        <v>3.1102757740215004</v>
      </c>
      <c r="AI35">
        <v>3.911283807355986</v>
      </c>
      <c r="AJ35" s="1" t="s">
        <v>389</v>
      </c>
      <c r="AK35">
        <f t="shared" si="27"/>
        <v>3.1102757740215004</v>
      </c>
      <c r="AL35">
        <f t="shared" si="28"/>
        <v>3.911283807355986</v>
      </c>
      <c r="AM35" s="32">
        <f t="shared" si="29"/>
        <v>3.911283807355986</v>
      </c>
      <c r="AN35" s="75" t="s">
        <v>546</v>
      </c>
      <c r="AO35" s="75" t="s">
        <v>557</v>
      </c>
      <c r="AP35" s="86" t="s">
        <v>619</v>
      </c>
      <c r="AQ35" s="86">
        <v>17.86176545672095</v>
      </c>
      <c r="AR35">
        <v>-1.8976190476190478</v>
      </c>
      <c r="AS35">
        <v>-9.05407314902864</v>
      </c>
      <c r="AT35" s="32">
        <v>74.3</v>
      </c>
      <c r="AU35" s="32">
        <v>113.40614525139665</v>
      </c>
      <c r="AV35" s="82">
        <f t="shared" si="30"/>
        <v>0.15750262401676132</v>
      </c>
      <c r="AW35" s="82">
        <f t="shared" si="31"/>
        <v>0.6384343704821347</v>
      </c>
      <c r="AX35" s="82">
        <f>(AS35+AT35)/AU35</f>
        <v>0.575329729322299</v>
      </c>
      <c r="AY35" s="32">
        <f t="shared" si="32"/>
        <v>0.575329729322299</v>
      </c>
      <c r="AZ35" s="75" t="s">
        <v>546</v>
      </c>
      <c r="BA35" s="75" t="s">
        <v>557</v>
      </c>
      <c r="BB35" s="86" t="s">
        <v>619</v>
      </c>
      <c r="BC35" s="12">
        <v>17.86176545672095</v>
      </c>
      <c r="BD35">
        <v>-1.8976190476190478</v>
      </c>
      <c r="BE35" s="136">
        <v>-9.05407314902864</v>
      </c>
      <c r="BF35">
        <v>74.3</v>
      </c>
      <c r="BG35">
        <v>113.40614525139665</v>
      </c>
      <c r="BH35" s="82">
        <f t="shared" si="33"/>
        <v>0.15750262401676132</v>
      </c>
      <c r="BI35" s="82">
        <f t="shared" si="34"/>
        <v>0.6384343704821347</v>
      </c>
      <c r="BJ35" s="82">
        <f t="shared" si="35"/>
        <v>0.575329729322299</v>
      </c>
      <c r="BK35" s="32">
        <f t="shared" si="36"/>
        <v>0.575329729322299</v>
      </c>
      <c r="BL35" s="82" t="s">
        <v>626</v>
      </c>
      <c r="BM35" s="82" t="s">
        <v>630</v>
      </c>
      <c r="BN35" s="88" t="s">
        <v>620</v>
      </c>
      <c r="BO35">
        <v>0.8992244278121272</v>
      </c>
      <c r="BP35">
        <v>0.04957156008781247</v>
      </c>
      <c r="BQ35" s="136">
        <v>0.15476190476190474</v>
      </c>
      <c r="BR35" s="32">
        <v>3.4</v>
      </c>
      <c r="BS35" s="32">
        <v>10</v>
      </c>
      <c r="BT35" s="82">
        <f t="shared" si="37"/>
        <v>0.08992244278121272</v>
      </c>
      <c r="BU35" s="52">
        <f t="shared" si="44"/>
        <v>0.34495715600878124</v>
      </c>
      <c r="BV35" s="52">
        <f t="shared" si="38"/>
        <v>0.35547619047619045</v>
      </c>
      <c r="BW35" s="32">
        <f t="shared" si="39"/>
        <v>0.35547619047619045</v>
      </c>
      <c r="BX35" s="133">
        <v>3.076923076923077</v>
      </c>
      <c r="BY35" s="32">
        <f aca="true" t="shared" si="45" ref="BY35:BY66">ABS(BX35-AB35)</f>
        <v>1.7461538461538464</v>
      </c>
      <c r="BZ35" s="32">
        <f aca="true" t="shared" si="46" ref="BZ35:BZ66">IF(R35=1,ABS(BX35-AB35),ABS(BX35-AC35))</f>
        <v>2.624542124542125</v>
      </c>
      <c r="CA35" s="52">
        <v>2.729958511426144</v>
      </c>
      <c r="CB35" s="52">
        <v>2.9334781031568387</v>
      </c>
      <c r="CC35" s="49">
        <f aca="true" t="shared" si="47" ref="CC35:CC66">IF(AJ35="Left",CA35,CB35)</f>
        <v>2.9334781031568387</v>
      </c>
      <c r="CD35" s="49">
        <f aca="true" t="shared" si="48" ref="CD35:CD66">ABS(CC35-AK35)</f>
        <v>0.1767976708646617</v>
      </c>
      <c r="CE35" s="49">
        <f aca="true" t="shared" si="49" ref="CE35:CE66">IF(R35=1,ABS(CC35-AK35),ABS(CC35-AL35))</f>
        <v>0.9778057041991475</v>
      </c>
      <c r="CF35" s="49">
        <v>-1.5384615384615385</v>
      </c>
      <c r="CG35" s="49">
        <f aca="true" t="shared" si="50" ref="CG35:CG66">(CF35+AT35)/AU35</f>
        <v>0.6416013726614376</v>
      </c>
      <c r="CH35" s="49">
        <f aca="true" t="shared" si="51" ref="CH35:CH66">ABS(CG35-AW35)</f>
        <v>0.00316700217930288</v>
      </c>
      <c r="CI35" s="49">
        <f aca="true" t="shared" si="52" ref="CI35:CI66">IF(R35=1,ABS(CG35-AW35),ABS(CG35-AX35))</f>
        <v>0.0662716433391386</v>
      </c>
      <c r="CJ35" s="49">
        <v>-1.5384615384615385</v>
      </c>
      <c r="CK35" s="49">
        <f aca="true" t="shared" si="53" ref="CK35:CK66">(CJ35+BF35)/BG35</f>
        <v>0.6416013726614376</v>
      </c>
      <c r="CL35" s="49">
        <f t="shared" si="40"/>
        <v>0.0662716433391386</v>
      </c>
      <c r="CM35" s="49">
        <v>0</v>
      </c>
      <c r="CN35" s="49">
        <f aca="true" t="shared" si="54" ref="CN35:CN66">(CM35+BR35)/BS35</f>
        <v>0.33999999999999997</v>
      </c>
      <c r="CO35" s="49">
        <f t="shared" si="41"/>
        <v>0.015476190476190477</v>
      </c>
      <c r="CP35" s="132" t="s">
        <v>49</v>
      </c>
      <c r="CQ35" s="52" t="s">
        <v>92</v>
      </c>
      <c r="CR35" s="62">
        <v>0.45238095238095233</v>
      </c>
      <c r="CS35" s="60">
        <f aca="true" t="shared" si="55" ref="CS35:CS66">ABS(CR35-AB35)</f>
        <v>0.8783882783882784</v>
      </c>
      <c r="CT35" s="60">
        <f aca="true" t="shared" si="56" ref="CT35:CT66">IF(R35=1,ABS(CR35-AB35),ABS(CR35-AC35))</f>
        <v>0</v>
      </c>
      <c r="CU35" s="32">
        <v>3.911283807355986</v>
      </c>
      <c r="CV35" s="82">
        <f aca="true" t="shared" si="57" ref="CV35:CV66">ABS(CU35-AK35)</f>
        <v>0.8010080333344858</v>
      </c>
      <c r="CW35" s="82">
        <f aca="true" t="shared" si="58" ref="CW35:CW66">IF(R35=1,ABS(CU35-AK35),ABS(CU35-AL35))</f>
        <v>0</v>
      </c>
      <c r="CX35">
        <v>-1.8976190476190478</v>
      </c>
      <c r="CY35">
        <f aca="true" t="shared" si="59" ref="CY35:CY66">(CX35+AT35)/AU35</f>
        <v>0.6384343704821347</v>
      </c>
      <c r="CZ35">
        <f aca="true" t="shared" si="60" ref="CZ35:CZ66">ABS(CY35-AW35)</f>
        <v>0</v>
      </c>
      <c r="DA35">
        <f aca="true" t="shared" si="61" ref="DA35:DA66">IF(R35=1,ABS(CY35-AW35),ABS(CY35-AX35))</f>
        <v>0.06310464115983572</v>
      </c>
      <c r="DB35">
        <v>-1.8976190476190478</v>
      </c>
      <c r="DC35">
        <f aca="true" t="shared" si="62" ref="DC35:DC66">(DB35+BF35)/BG35</f>
        <v>0.6384343704821347</v>
      </c>
      <c r="DD35">
        <f t="shared" si="42"/>
        <v>0.06310464115983572</v>
      </c>
      <c r="DE35">
        <v>0.15476190476190474</v>
      </c>
      <c r="DF35">
        <f aca="true" t="shared" si="63" ref="DF35:DF66">(DE35+BR35)/BS35</f>
        <v>0.35547619047619045</v>
      </c>
      <c r="DG35">
        <f t="shared" si="43"/>
        <v>0</v>
      </c>
      <c r="DH35" s="12">
        <v>0</v>
      </c>
      <c r="DI35" s="145">
        <v>0</v>
      </c>
    </row>
    <row r="36" spans="1:113" ht="12.75">
      <c r="A36" s="19">
        <v>11</v>
      </c>
      <c r="B36" s="20" t="s">
        <v>163</v>
      </c>
      <c r="C36" t="s">
        <v>537</v>
      </c>
      <c r="D36" s="58">
        <v>25016</v>
      </c>
      <c r="E36" s="22">
        <v>54</v>
      </c>
      <c r="F36" s="20">
        <v>0</v>
      </c>
      <c r="G36" s="20">
        <v>0</v>
      </c>
      <c r="H36" s="20">
        <v>11</v>
      </c>
      <c r="I36" s="20">
        <v>2</v>
      </c>
      <c r="J36" s="104">
        <f t="shared" si="19"/>
        <v>0</v>
      </c>
      <c r="K36" s="104">
        <f t="shared" si="20"/>
        <v>0</v>
      </c>
      <c r="L36" s="103">
        <f t="shared" si="21"/>
        <v>0</v>
      </c>
      <c r="M36" s="103">
        <f t="shared" si="22"/>
        <v>0</v>
      </c>
      <c r="N36" s="105">
        <f t="shared" si="23"/>
        <v>16.975308641975307</v>
      </c>
      <c r="O36" s="103">
        <f t="shared" si="24"/>
        <v>1</v>
      </c>
      <c r="P36" s="105">
        <f t="shared" si="25"/>
        <v>-16.975308641975307</v>
      </c>
      <c r="Q36" s="26" t="s">
        <v>298</v>
      </c>
      <c r="R36" s="20">
        <v>0</v>
      </c>
      <c r="S36" s="22"/>
      <c r="T36" s="27">
        <v>0</v>
      </c>
      <c r="U36" s="26">
        <v>0</v>
      </c>
      <c r="V36" s="22"/>
      <c r="W36" s="28">
        <v>0</v>
      </c>
      <c r="X36" s="22" t="s">
        <v>401</v>
      </c>
      <c r="Y36" s="20">
        <v>0</v>
      </c>
      <c r="Z36" s="22" t="s">
        <v>313</v>
      </c>
      <c r="AA36" s="14">
        <v>6.339510557611447</v>
      </c>
      <c r="AB36">
        <v>1.3307692307692307</v>
      </c>
      <c r="AC36" s="32">
        <v>0.45238095238095233</v>
      </c>
      <c r="AD36" s="32">
        <f t="shared" si="26"/>
        <v>0.45238095238095233</v>
      </c>
      <c r="AE36">
        <v>1.9871456294285625</v>
      </c>
      <c r="AF36">
        <v>2.340312375865282</v>
      </c>
      <c r="AG36">
        <v>1.9241381779274236</v>
      </c>
      <c r="AH36">
        <v>3.1102757740215004</v>
      </c>
      <c r="AI36">
        <v>3.911283807355986</v>
      </c>
      <c r="AJ36" s="1" t="s">
        <v>389</v>
      </c>
      <c r="AK36">
        <f t="shared" si="27"/>
        <v>3.1102757740215004</v>
      </c>
      <c r="AL36">
        <f t="shared" si="28"/>
        <v>3.911283807355986</v>
      </c>
      <c r="AM36" s="32">
        <f t="shared" si="29"/>
        <v>3.911283807355986</v>
      </c>
      <c r="AN36" s="75" t="s">
        <v>546</v>
      </c>
      <c r="AO36" s="75" t="s">
        <v>557</v>
      </c>
      <c r="AP36" s="86" t="s">
        <v>619</v>
      </c>
      <c r="AQ36" s="86">
        <v>17.86176545672095</v>
      </c>
      <c r="AR36">
        <v>-1.8976190476190478</v>
      </c>
      <c r="AS36">
        <v>-9.05407314902864</v>
      </c>
      <c r="AT36" s="32">
        <v>74.3</v>
      </c>
      <c r="AU36" s="32">
        <v>113.40614525139665</v>
      </c>
      <c r="AV36" s="82">
        <f t="shared" si="30"/>
        <v>0.15750262401676132</v>
      </c>
      <c r="AW36" s="82">
        <f t="shared" si="31"/>
        <v>0.6384343704821347</v>
      </c>
      <c r="AX36" s="82">
        <f>(AS36+AT36)/AU36</f>
        <v>0.575329729322299</v>
      </c>
      <c r="AY36" s="32">
        <f t="shared" si="32"/>
        <v>0.575329729322299</v>
      </c>
      <c r="AZ36" s="75" t="s">
        <v>546</v>
      </c>
      <c r="BA36" s="75" t="s">
        <v>557</v>
      </c>
      <c r="BB36" s="86" t="s">
        <v>619</v>
      </c>
      <c r="BC36" s="12">
        <v>17.86176545672095</v>
      </c>
      <c r="BD36">
        <v>-1.8976190476190478</v>
      </c>
      <c r="BE36" s="136">
        <v>-9.05407314902864</v>
      </c>
      <c r="BF36">
        <v>74.3</v>
      </c>
      <c r="BG36">
        <v>113.40614525139665</v>
      </c>
      <c r="BH36" s="82">
        <f t="shared" si="33"/>
        <v>0.15750262401676132</v>
      </c>
      <c r="BI36" s="82">
        <f t="shared" si="34"/>
        <v>0.6384343704821347</v>
      </c>
      <c r="BJ36" s="82">
        <f t="shared" si="35"/>
        <v>0.575329729322299</v>
      </c>
      <c r="BK36" s="32">
        <f t="shared" si="36"/>
        <v>0.575329729322299</v>
      </c>
      <c r="BL36" s="82" t="s">
        <v>626</v>
      </c>
      <c r="BM36" s="82" t="s">
        <v>630</v>
      </c>
      <c r="BN36" s="88" t="s">
        <v>620</v>
      </c>
      <c r="BO36">
        <v>0.8992244278121272</v>
      </c>
      <c r="BP36">
        <v>0.04957156008781247</v>
      </c>
      <c r="BQ36" s="136">
        <v>0.15476190476190474</v>
      </c>
      <c r="BR36" s="32">
        <v>3.4</v>
      </c>
      <c r="BS36" s="32">
        <v>10</v>
      </c>
      <c r="BT36" s="82">
        <f t="shared" si="37"/>
        <v>0.08992244278121272</v>
      </c>
      <c r="BU36" s="52">
        <f t="shared" si="44"/>
        <v>0.34495715600878124</v>
      </c>
      <c r="BV36" s="52">
        <f t="shared" si="38"/>
        <v>0.35547619047619045</v>
      </c>
      <c r="BW36" s="32">
        <f t="shared" si="39"/>
        <v>0.35547619047619045</v>
      </c>
      <c r="BX36" s="133">
        <v>3.076923076923077</v>
      </c>
      <c r="BY36" s="32">
        <f t="shared" si="45"/>
        <v>1.7461538461538464</v>
      </c>
      <c r="BZ36" s="32">
        <f t="shared" si="46"/>
        <v>2.624542124542125</v>
      </c>
      <c r="CA36" s="52">
        <v>2.729958511426144</v>
      </c>
      <c r="CB36" s="52">
        <v>2.9334781031568387</v>
      </c>
      <c r="CC36" s="49">
        <f t="shared" si="47"/>
        <v>2.9334781031568387</v>
      </c>
      <c r="CD36" s="49">
        <f t="shared" si="48"/>
        <v>0.1767976708646617</v>
      </c>
      <c r="CE36" s="49">
        <f t="shared" si="49"/>
        <v>0.9778057041991475</v>
      </c>
      <c r="CF36" s="49">
        <v>-1.5384615384615385</v>
      </c>
      <c r="CG36" s="49">
        <f t="shared" si="50"/>
        <v>0.6416013726614376</v>
      </c>
      <c r="CH36" s="49">
        <f t="shared" si="51"/>
        <v>0.00316700217930288</v>
      </c>
      <c r="CI36" s="49">
        <f t="shared" si="52"/>
        <v>0.0662716433391386</v>
      </c>
      <c r="CJ36" s="49">
        <v>-1.5384615384615385</v>
      </c>
      <c r="CK36" s="49">
        <f t="shared" si="53"/>
        <v>0.6416013726614376</v>
      </c>
      <c r="CL36" s="49">
        <f t="shared" si="40"/>
        <v>0.0662716433391386</v>
      </c>
      <c r="CM36" s="49">
        <v>0</v>
      </c>
      <c r="CN36" s="49">
        <f t="shared" si="54"/>
        <v>0.33999999999999997</v>
      </c>
      <c r="CO36" s="49">
        <f t="shared" si="41"/>
        <v>0.015476190476190477</v>
      </c>
      <c r="CP36" s="132" t="s">
        <v>49</v>
      </c>
      <c r="CQ36" s="52" t="s">
        <v>92</v>
      </c>
      <c r="CR36" s="62">
        <v>0.45238095238095233</v>
      </c>
      <c r="CS36" s="60">
        <f t="shared" si="55"/>
        <v>0.8783882783882784</v>
      </c>
      <c r="CT36" s="60">
        <f t="shared" si="56"/>
        <v>0</v>
      </c>
      <c r="CU36" s="32">
        <v>3.911283807355986</v>
      </c>
      <c r="CV36" s="82">
        <f t="shared" si="57"/>
        <v>0.8010080333344858</v>
      </c>
      <c r="CW36" s="82">
        <f t="shared" si="58"/>
        <v>0</v>
      </c>
      <c r="CX36">
        <v>-1.8976190476190478</v>
      </c>
      <c r="CY36">
        <f t="shared" si="59"/>
        <v>0.6384343704821347</v>
      </c>
      <c r="CZ36">
        <f t="shared" si="60"/>
        <v>0</v>
      </c>
      <c r="DA36">
        <f t="shared" si="61"/>
        <v>0.06310464115983572</v>
      </c>
      <c r="DB36">
        <v>-1.8976190476190478</v>
      </c>
      <c r="DC36">
        <f t="shared" si="62"/>
        <v>0.6384343704821347</v>
      </c>
      <c r="DD36">
        <f t="shared" si="42"/>
        <v>0.06310464115983572</v>
      </c>
      <c r="DE36">
        <v>0.15476190476190474</v>
      </c>
      <c r="DF36">
        <f t="shared" si="63"/>
        <v>0.35547619047619045</v>
      </c>
      <c r="DG36">
        <f t="shared" si="43"/>
        <v>0</v>
      </c>
      <c r="DH36" s="12">
        <v>0</v>
      </c>
      <c r="DI36" s="145">
        <v>0</v>
      </c>
    </row>
    <row r="37" spans="1:113" ht="12.75">
      <c r="A37" s="19">
        <v>22</v>
      </c>
      <c r="B37" s="20" t="s">
        <v>164</v>
      </c>
      <c r="C37" t="s">
        <v>538</v>
      </c>
      <c r="D37" s="58">
        <v>25016</v>
      </c>
      <c r="E37" s="22">
        <v>100</v>
      </c>
      <c r="F37" s="20">
        <v>6</v>
      </c>
      <c r="G37" s="20">
        <v>3</v>
      </c>
      <c r="H37" s="20">
        <v>19</v>
      </c>
      <c r="I37" s="20">
        <v>5</v>
      </c>
      <c r="J37" s="104">
        <f t="shared" si="19"/>
        <v>4.5</v>
      </c>
      <c r="K37" s="104">
        <f t="shared" si="20"/>
        <v>0.06</v>
      </c>
      <c r="L37" s="103">
        <f t="shared" si="21"/>
        <v>1</v>
      </c>
      <c r="M37" s="103">
        <f t="shared" si="22"/>
        <v>1</v>
      </c>
      <c r="N37" s="105">
        <f t="shared" si="23"/>
        <v>11.083333333333332</v>
      </c>
      <c r="O37" s="103">
        <f t="shared" si="24"/>
        <v>1</v>
      </c>
      <c r="P37" s="105">
        <f t="shared" si="25"/>
        <v>-6.583333333333332</v>
      </c>
      <c r="Q37" s="26" t="s">
        <v>294</v>
      </c>
      <c r="R37" s="20">
        <v>1</v>
      </c>
      <c r="S37" s="22"/>
      <c r="T37" s="27">
        <v>13</v>
      </c>
      <c r="U37" s="26">
        <v>0</v>
      </c>
      <c r="V37" s="22"/>
      <c r="W37" s="28">
        <v>0</v>
      </c>
      <c r="X37" s="22"/>
      <c r="Y37" s="20">
        <v>0</v>
      </c>
      <c r="Z37" s="22" t="s">
        <v>303</v>
      </c>
      <c r="AA37" s="14">
        <v>6.339510557611447</v>
      </c>
      <c r="AB37">
        <v>1.3307692307692307</v>
      </c>
      <c r="AC37" s="32">
        <v>0.45238095238095233</v>
      </c>
      <c r="AD37" s="32">
        <f t="shared" si="26"/>
        <v>1.3307692307692307</v>
      </c>
      <c r="AE37">
        <v>1.9871456294285625</v>
      </c>
      <c r="AF37">
        <v>2.340312375865282</v>
      </c>
      <c r="AG37">
        <v>1.9241381779274236</v>
      </c>
      <c r="AH37">
        <v>3.1102757740215004</v>
      </c>
      <c r="AI37">
        <v>3.911283807355986</v>
      </c>
      <c r="AJ37" s="1" t="s">
        <v>389</v>
      </c>
      <c r="AK37">
        <f t="shared" si="27"/>
        <v>3.1102757740215004</v>
      </c>
      <c r="AL37">
        <f t="shared" si="28"/>
        <v>3.911283807355986</v>
      </c>
      <c r="AM37" s="32">
        <f t="shared" si="29"/>
        <v>3.1102757740215004</v>
      </c>
      <c r="AN37" s="59" t="s">
        <v>548</v>
      </c>
      <c r="AO37" s="59" t="s">
        <v>552</v>
      </c>
      <c r="AP37" s="85" t="s">
        <v>619</v>
      </c>
      <c r="AQ37" s="85">
        <v>5.374123959844551</v>
      </c>
      <c r="AR37">
        <v>1.4522821576763485</v>
      </c>
      <c r="AT37" s="32">
        <v>0</v>
      </c>
      <c r="AU37" s="32">
        <v>15.942028985507244</v>
      </c>
      <c r="AV37" s="82">
        <f t="shared" si="30"/>
        <v>0.3371041392993401</v>
      </c>
      <c r="AW37" s="82">
        <f t="shared" si="31"/>
        <v>0.09109769898151641</v>
      </c>
      <c r="AX37" s="82"/>
      <c r="AY37" s="32">
        <f t="shared" si="32"/>
        <v>0.09109769898151641</v>
      </c>
      <c r="AZ37" s="59" t="s">
        <v>548</v>
      </c>
      <c r="BA37" s="59" t="s">
        <v>552</v>
      </c>
      <c r="BB37" s="85" t="s">
        <v>619</v>
      </c>
      <c r="BC37" s="12">
        <v>5.374123959844551</v>
      </c>
      <c r="BD37">
        <v>1.4522821576763485</v>
      </c>
      <c r="BE37" s="137"/>
      <c r="BF37">
        <v>0</v>
      </c>
      <c r="BG37">
        <v>15.942028985507244</v>
      </c>
      <c r="BH37" s="82">
        <f t="shared" si="33"/>
        <v>0.3371041392993401</v>
      </c>
      <c r="BI37" s="82">
        <f t="shared" si="34"/>
        <v>0.09109769898151641</v>
      </c>
      <c r="BJ37" s="82">
        <f t="shared" si="35"/>
        <v>0</v>
      </c>
      <c r="BK37" s="32">
        <f t="shared" si="36"/>
        <v>0.09109769898151641</v>
      </c>
      <c r="BL37" s="82" t="s">
        <v>548</v>
      </c>
      <c r="BM37" s="82" t="s">
        <v>552</v>
      </c>
      <c r="BN37" s="88" t="s">
        <v>619</v>
      </c>
      <c r="BO37">
        <v>5.374123959844551</v>
      </c>
      <c r="BP37">
        <v>1.4522821576763485</v>
      </c>
      <c r="BQ37" s="137"/>
      <c r="BR37" s="32">
        <v>0</v>
      </c>
      <c r="BS37" s="32">
        <v>15.942028985507244</v>
      </c>
      <c r="BT37" s="82">
        <f t="shared" si="37"/>
        <v>0.3371041392993401</v>
      </c>
      <c r="BU37" s="52">
        <f t="shared" si="44"/>
        <v>0.09109769898151641</v>
      </c>
      <c r="BV37" s="52">
        <f t="shared" si="38"/>
        <v>0</v>
      </c>
      <c r="BW37" s="32">
        <f t="shared" si="39"/>
        <v>0.09109769898151641</v>
      </c>
      <c r="BX37" s="133">
        <v>3.076923076923077</v>
      </c>
      <c r="BY37" s="32">
        <f t="shared" si="45"/>
        <v>1.7461538461538464</v>
      </c>
      <c r="BZ37" s="32">
        <f t="shared" si="46"/>
        <v>1.7461538461538464</v>
      </c>
      <c r="CA37" s="52">
        <v>2.729958511426144</v>
      </c>
      <c r="CB37" s="52">
        <v>2.9334781031568387</v>
      </c>
      <c r="CC37" s="49">
        <f t="shared" si="47"/>
        <v>2.9334781031568387</v>
      </c>
      <c r="CD37" s="49">
        <f t="shared" si="48"/>
        <v>0.1767976708646617</v>
      </c>
      <c r="CE37" s="49">
        <f t="shared" si="49"/>
        <v>0.1767976708646617</v>
      </c>
      <c r="CF37" s="49">
        <v>2.455379587817032</v>
      </c>
      <c r="CG37" s="49">
        <f t="shared" si="50"/>
        <v>0.15401926505397748</v>
      </c>
      <c r="CH37" s="49">
        <f t="shared" si="51"/>
        <v>0.06292156607246106</v>
      </c>
      <c r="CI37" s="49">
        <f t="shared" si="52"/>
        <v>0.06292156607246106</v>
      </c>
      <c r="CJ37" s="49">
        <v>2.455379587817032</v>
      </c>
      <c r="CK37" s="49">
        <f t="shared" si="53"/>
        <v>0.15401926505397748</v>
      </c>
      <c r="CL37" s="49">
        <f t="shared" si="40"/>
        <v>0.06292156607246106</v>
      </c>
      <c r="CM37" s="49">
        <v>2.455379587817032</v>
      </c>
      <c r="CN37" s="49">
        <f t="shared" si="54"/>
        <v>0.15401926505397748</v>
      </c>
      <c r="CO37" s="49">
        <f t="shared" si="41"/>
        <v>0.06292156607246106</v>
      </c>
      <c r="CP37" s="131" t="s">
        <v>47</v>
      </c>
      <c r="CQ37" s="69" t="s">
        <v>87</v>
      </c>
      <c r="CR37" s="65">
        <v>1.8</v>
      </c>
      <c r="CS37" s="60">
        <f t="shared" si="55"/>
        <v>0.46923076923076934</v>
      </c>
      <c r="CT37" s="60">
        <f t="shared" si="56"/>
        <v>0.46923076923076934</v>
      </c>
      <c r="CU37" s="32">
        <v>5.320082542953262</v>
      </c>
      <c r="CV37" s="82">
        <f t="shared" si="57"/>
        <v>2.2098067689317618</v>
      </c>
      <c r="CW37" s="82">
        <f t="shared" si="58"/>
        <v>2.2098067689317618</v>
      </c>
      <c r="CX37">
        <v>0</v>
      </c>
      <c r="CY37">
        <f t="shared" si="59"/>
        <v>0</v>
      </c>
      <c r="CZ37">
        <f t="shared" si="60"/>
        <v>0.09109769898151641</v>
      </c>
      <c r="DA37">
        <f t="shared" si="61"/>
        <v>0.09109769898151641</v>
      </c>
      <c r="DB37">
        <v>0</v>
      </c>
      <c r="DC37">
        <f t="shared" si="62"/>
        <v>0</v>
      </c>
      <c r="DD37">
        <f t="shared" si="42"/>
        <v>0.09109769898151641</v>
      </c>
      <c r="DE37">
        <v>0</v>
      </c>
      <c r="DF37">
        <f t="shared" si="63"/>
        <v>0</v>
      </c>
      <c r="DG37">
        <f t="shared" si="43"/>
        <v>0.09109769898151641</v>
      </c>
      <c r="DH37" s="12">
        <v>0</v>
      </c>
      <c r="DI37" s="145">
        <v>0</v>
      </c>
    </row>
    <row r="38" spans="1:113" ht="12.75">
      <c r="A38" s="19">
        <v>18</v>
      </c>
      <c r="B38" s="20" t="s">
        <v>165</v>
      </c>
      <c r="C38" t="s">
        <v>539</v>
      </c>
      <c r="D38" s="58">
        <v>25016</v>
      </c>
      <c r="E38" s="22">
        <v>83</v>
      </c>
      <c r="F38" s="20">
        <v>1</v>
      </c>
      <c r="G38" s="20">
        <v>1</v>
      </c>
      <c r="H38" s="20">
        <v>19</v>
      </c>
      <c r="I38" s="20">
        <v>5</v>
      </c>
      <c r="J38" s="104">
        <f t="shared" si="19"/>
        <v>1.104417670682731</v>
      </c>
      <c r="K38" s="104">
        <f t="shared" si="20"/>
        <v>0.012048192771084338</v>
      </c>
      <c r="L38" s="103">
        <f t="shared" si="21"/>
        <v>1</v>
      </c>
      <c r="M38" s="103">
        <f t="shared" si="22"/>
        <v>0</v>
      </c>
      <c r="N38" s="105">
        <f t="shared" si="23"/>
        <v>13.353413654618473</v>
      </c>
      <c r="O38" s="103">
        <f t="shared" si="24"/>
        <v>1</v>
      </c>
      <c r="P38" s="105">
        <f t="shared" si="25"/>
        <v>-12.248995983935743</v>
      </c>
      <c r="Q38" s="26" t="s">
        <v>294</v>
      </c>
      <c r="R38" s="20">
        <v>1</v>
      </c>
      <c r="S38" s="22"/>
      <c r="T38" s="27">
        <v>9</v>
      </c>
      <c r="U38" s="26">
        <v>0</v>
      </c>
      <c r="V38" s="22"/>
      <c r="W38" s="28">
        <v>0</v>
      </c>
      <c r="X38" s="22"/>
      <c r="Y38" s="20">
        <v>0</v>
      </c>
      <c r="Z38" s="22" t="s">
        <v>303</v>
      </c>
      <c r="AA38" s="14">
        <v>6.339510557611447</v>
      </c>
      <c r="AB38">
        <v>1.3307692307692307</v>
      </c>
      <c r="AC38" s="32">
        <v>0.45238095238095233</v>
      </c>
      <c r="AD38" s="32">
        <f t="shared" si="26"/>
        <v>1.3307692307692307</v>
      </c>
      <c r="AE38">
        <v>1.9871456294285625</v>
      </c>
      <c r="AF38">
        <v>2.340312375865282</v>
      </c>
      <c r="AG38">
        <v>1.9241381779274236</v>
      </c>
      <c r="AH38">
        <v>3.1102757740215004</v>
      </c>
      <c r="AI38">
        <v>3.911283807355986</v>
      </c>
      <c r="AJ38" s="1" t="s">
        <v>389</v>
      </c>
      <c r="AK38">
        <f t="shared" si="27"/>
        <v>3.1102757740215004</v>
      </c>
      <c r="AL38">
        <f t="shared" si="28"/>
        <v>3.911283807355986</v>
      </c>
      <c r="AM38" s="32">
        <f t="shared" si="29"/>
        <v>3.1102757740215004</v>
      </c>
      <c r="AN38" s="59" t="s">
        <v>548</v>
      </c>
      <c r="AO38" s="59" t="s">
        <v>552</v>
      </c>
      <c r="AP38" s="85" t="s">
        <v>619</v>
      </c>
      <c r="AQ38" s="85">
        <v>5.374123959844551</v>
      </c>
      <c r="AR38">
        <v>1.4522821576763485</v>
      </c>
      <c r="AT38" s="32">
        <v>0</v>
      </c>
      <c r="AU38" s="32">
        <v>15.942028985507244</v>
      </c>
      <c r="AV38" s="82">
        <f t="shared" si="30"/>
        <v>0.3371041392993401</v>
      </c>
      <c r="AW38" s="82">
        <f t="shared" si="31"/>
        <v>0.09109769898151641</v>
      </c>
      <c r="AX38" s="82"/>
      <c r="AY38" s="32">
        <f t="shared" si="32"/>
        <v>0.09109769898151641</v>
      </c>
      <c r="AZ38" s="59" t="s">
        <v>548</v>
      </c>
      <c r="BA38" s="59" t="s">
        <v>552</v>
      </c>
      <c r="BB38" s="85" t="s">
        <v>619</v>
      </c>
      <c r="BC38" s="12">
        <v>5.374123959844551</v>
      </c>
      <c r="BD38">
        <v>1.4522821576763485</v>
      </c>
      <c r="BE38" s="137"/>
      <c r="BF38">
        <v>0</v>
      </c>
      <c r="BG38">
        <v>15.942028985507244</v>
      </c>
      <c r="BH38" s="82">
        <f t="shared" si="33"/>
        <v>0.3371041392993401</v>
      </c>
      <c r="BI38" s="82">
        <f t="shared" si="34"/>
        <v>0.09109769898151641</v>
      </c>
      <c r="BJ38" s="82">
        <f t="shared" si="35"/>
        <v>0</v>
      </c>
      <c r="BK38" s="32">
        <f t="shared" si="36"/>
        <v>0.09109769898151641</v>
      </c>
      <c r="BL38" s="82" t="s">
        <v>548</v>
      </c>
      <c r="BM38" s="82" t="s">
        <v>552</v>
      </c>
      <c r="BN38" s="88" t="s">
        <v>619</v>
      </c>
      <c r="BO38">
        <v>5.374123959844551</v>
      </c>
      <c r="BP38">
        <v>1.4522821576763485</v>
      </c>
      <c r="BQ38" s="137"/>
      <c r="BR38" s="32">
        <v>0</v>
      </c>
      <c r="BS38" s="32">
        <v>15.942028985507244</v>
      </c>
      <c r="BT38" s="82">
        <f t="shared" si="37"/>
        <v>0.3371041392993401</v>
      </c>
      <c r="BU38" s="52">
        <f t="shared" si="44"/>
        <v>0.09109769898151641</v>
      </c>
      <c r="BV38" s="52">
        <f t="shared" si="38"/>
        <v>0</v>
      </c>
      <c r="BW38" s="32">
        <f t="shared" si="39"/>
        <v>0.09109769898151641</v>
      </c>
      <c r="BX38" s="133">
        <v>3.076923076923077</v>
      </c>
      <c r="BY38" s="32">
        <f t="shared" si="45"/>
        <v>1.7461538461538464</v>
      </c>
      <c r="BZ38" s="32">
        <f t="shared" si="46"/>
        <v>1.7461538461538464</v>
      </c>
      <c r="CA38" s="52">
        <v>2.729958511426144</v>
      </c>
      <c r="CB38" s="52">
        <v>2.9334781031568387</v>
      </c>
      <c r="CC38" s="49">
        <f t="shared" si="47"/>
        <v>2.9334781031568387</v>
      </c>
      <c r="CD38" s="49">
        <f t="shared" si="48"/>
        <v>0.1767976708646617</v>
      </c>
      <c r="CE38" s="49">
        <f t="shared" si="49"/>
        <v>0.1767976708646617</v>
      </c>
      <c r="CF38" s="49">
        <v>2.455379587817032</v>
      </c>
      <c r="CG38" s="49">
        <f t="shared" si="50"/>
        <v>0.15401926505397748</v>
      </c>
      <c r="CH38" s="49">
        <f t="shared" si="51"/>
        <v>0.06292156607246106</v>
      </c>
      <c r="CI38" s="49">
        <f t="shared" si="52"/>
        <v>0.06292156607246106</v>
      </c>
      <c r="CJ38" s="49">
        <v>2.455379587817032</v>
      </c>
      <c r="CK38" s="49">
        <f t="shared" si="53"/>
        <v>0.15401926505397748</v>
      </c>
      <c r="CL38" s="49">
        <f t="shared" si="40"/>
        <v>0.06292156607246106</v>
      </c>
      <c r="CM38" s="49">
        <v>2.455379587817032</v>
      </c>
      <c r="CN38" s="49">
        <f t="shared" si="54"/>
        <v>0.15401926505397748</v>
      </c>
      <c r="CO38" s="49">
        <f t="shared" si="41"/>
        <v>0.06292156607246106</v>
      </c>
      <c r="CP38" s="131" t="s">
        <v>47</v>
      </c>
      <c r="CQ38" s="69" t="s">
        <v>87</v>
      </c>
      <c r="CR38" s="65">
        <v>1.8</v>
      </c>
      <c r="CS38" s="60">
        <f t="shared" si="55"/>
        <v>0.46923076923076934</v>
      </c>
      <c r="CT38" s="60">
        <f t="shared" si="56"/>
        <v>0.46923076923076934</v>
      </c>
      <c r="CU38" s="32">
        <v>5.320082542953262</v>
      </c>
      <c r="CV38" s="82">
        <f t="shared" si="57"/>
        <v>2.2098067689317618</v>
      </c>
      <c r="CW38" s="82">
        <f t="shared" si="58"/>
        <v>2.2098067689317618</v>
      </c>
      <c r="CX38">
        <v>0</v>
      </c>
      <c r="CY38">
        <f t="shared" si="59"/>
        <v>0</v>
      </c>
      <c r="CZ38">
        <f t="shared" si="60"/>
        <v>0.09109769898151641</v>
      </c>
      <c r="DA38">
        <f t="shared" si="61"/>
        <v>0.09109769898151641</v>
      </c>
      <c r="DB38">
        <v>0</v>
      </c>
      <c r="DC38">
        <f t="shared" si="62"/>
        <v>0</v>
      </c>
      <c r="DD38">
        <f t="shared" si="42"/>
        <v>0.09109769898151641</v>
      </c>
      <c r="DE38">
        <v>0</v>
      </c>
      <c r="DF38">
        <f t="shared" si="63"/>
        <v>0</v>
      </c>
      <c r="DG38">
        <f t="shared" si="43"/>
        <v>0.09109769898151641</v>
      </c>
      <c r="DH38" s="12">
        <v>0</v>
      </c>
      <c r="DI38" s="145">
        <v>0</v>
      </c>
    </row>
    <row r="39" spans="1:113" ht="12.75">
      <c r="A39" s="19">
        <v>10</v>
      </c>
      <c r="B39" s="20" t="s">
        <v>166</v>
      </c>
      <c r="C39" t="s">
        <v>540</v>
      </c>
      <c r="D39" s="58">
        <v>25017</v>
      </c>
      <c r="E39" s="22">
        <v>15</v>
      </c>
      <c r="F39" s="20">
        <v>0</v>
      </c>
      <c r="G39" s="20">
        <v>0</v>
      </c>
      <c r="H39" s="20">
        <v>4</v>
      </c>
      <c r="I39" s="20">
        <v>4</v>
      </c>
      <c r="J39" s="104">
        <f t="shared" si="19"/>
        <v>0</v>
      </c>
      <c r="K39" s="104">
        <f t="shared" si="20"/>
        <v>0</v>
      </c>
      <c r="L39" s="103">
        <f t="shared" si="21"/>
        <v>0</v>
      </c>
      <c r="M39" s="103">
        <f t="shared" si="22"/>
        <v>0</v>
      </c>
      <c r="N39" s="105">
        <f t="shared" si="23"/>
        <v>17.77777777777778</v>
      </c>
      <c r="O39" s="103">
        <f t="shared" si="24"/>
        <v>1</v>
      </c>
      <c r="P39" s="105">
        <f t="shared" si="25"/>
        <v>-17.77777777777778</v>
      </c>
      <c r="Q39" s="26" t="s">
        <v>294</v>
      </c>
      <c r="R39" s="20">
        <v>1</v>
      </c>
      <c r="S39" s="22"/>
      <c r="T39" s="27">
        <v>1</v>
      </c>
      <c r="U39" s="26">
        <v>0</v>
      </c>
      <c r="V39" s="22"/>
      <c r="W39" s="28">
        <v>0</v>
      </c>
      <c r="X39" s="22"/>
      <c r="Y39" s="20">
        <v>0</v>
      </c>
      <c r="Z39" s="22" t="s">
        <v>303</v>
      </c>
      <c r="AA39" s="14">
        <v>6.339510557611447</v>
      </c>
      <c r="AB39">
        <v>1.3307692307692307</v>
      </c>
      <c r="AC39" s="32">
        <v>0.45238095238095233</v>
      </c>
      <c r="AD39" s="32">
        <f t="shared" si="26"/>
        <v>1.3307692307692307</v>
      </c>
      <c r="AE39">
        <v>1.9871456294285625</v>
      </c>
      <c r="AF39">
        <v>2.340312375865282</v>
      </c>
      <c r="AG39">
        <v>1.9241381779274236</v>
      </c>
      <c r="AH39">
        <v>3.1102757740215004</v>
      </c>
      <c r="AI39">
        <v>3.911283807355986</v>
      </c>
      <c r="AJ39" s="1" t="s">
        <v>389</v>
      </c>
      <c r="AK39">
        <f t="shared" si="27"/>
        <v>3.1102757740215004</v>
      </c>
      <c r="AL39">
        <f t="shared" si="28"/>
        <v>3.911283807355986</v>
      </c>
      <c r="AM39" s="32">
        <f t="shared" si="29"/>
        <v>3.1102757740215004</v>
      </c>
      <c r="AN39" s="59" t="s">
        <v>548</v>
      </c>
      <c r="AO39" s="59" t="s">
        <v>552</v>
      </c>
      <c r="AP39" s="85" t="s">
        <v>619</v>
      </c>
      <c r="AQ39" s="85">
        <v>5.374123959844551</v>
      </c>
      <c r="AR39">
        <v>1.4522821576763485</v>
      </c>
      <c r="AT39" s="32">
        <v>0</v>
      </c>
      <c r="AU39" s="32">
        <v>15.942028985507244</v>
      </c>
      <c r="AV39" s="82">
        <f t="shared" si="30"/>
        <v>0.3371041392993401</v>
      </c>
      <c r="AW39" s="82">
        <f t="shared" si="31"/>
        <v>0.09109769898151641</v>
      </c>
      <c r="AX39" s="82"/>
      <c r="AY39" s="32">
        <f t="shared" si="32"/>
        <v>0.09109769898151641</v>
      </c>
      <c r="AZ39" s="59" t="s">
        <v>548</v>
      </c>
      <c r="BA39" s="59" t="s">
        <v>552</v>
      </c>
      <c r="BB39" s="85" t="s">
        <v>619</v>
      </c>
      <c r="BC39" s="12">
        <v>5.374123959844551</v>
      </c>
      <c r="BD39">
        <v>1.4522821576763485</v>
      </c>
      <c r="BE39" s="137"/>
      <c r="BF39">
        <v>0</v>
      </c>
      <c r="BG39">
        <v>15.942028985507244</v>
      </c>
      <c r="BH39" s="82">
        <f t="shared" si="33"/>
        <v>0.3371041392993401</v>
      </c>
      <c r="BI39" s="82">
        <f t="shared" si="34"/>
        <v>0.09109769898151641</v>
      </c>
      <c r="BJ39" s="82">
        <f t="shared" si="35"/>
        <v>0</v>
      </c>
      <c r="BK39" s="32">
        <f t="shared" si="36"/>
        <v>0.09109769898151641</v>
      </c>
      <c r="BL39" s="82" t="s">
        <v>548</v>
      </c>
      <c r="BM39" s="82" t="s">
        <v>552</v>
      </c>
      <c r="BN39" s="88" t="s">
        <v>619</v>
      </c>
      <c r="BO39">
        <v>5.374123959844551</v>
      </c>
      <c r="BP39">
        <v>1.4522821576763485</v>
      </c>
      <c r="BQ39" s="137"/>
      <c r="BR39" s="32">
        <v>0</v>
      </c>
      <c r="BS39" s="32">
        <v>15.942028985507244</v>
      </c>
      <c r="BT39" s="82">
        <f t="shared" si="37"/>
        <v>0.3371041392993401</v>
      </c>
      <c r="BU39" s="52">
        <f t="shared" si="44"/>
        <v>0.09109769898151641</v>
      </c>
      <c r="BV39" s="52">
        <f t="shared" si="38"/>
        <v>0</v>
      </c>
      <c r="BW39" s="32">
        <f t="shared" si="39"/>
        <v>0.09109769898151641</v>
      </c>
      <c r="BX39" s="133">
        <v>3.076923076923077</v>
      </c>
      <c r="BY39" s="32">
        <f t="shared" si="45"/>
        <v>1.7461538461538464</v>
      </c>
      <c r="BZ39" s="32">
        <f t="shared" si="46"/>
        <v>1.7461538461538464</v>
      </c>
      <c r="CA39" s="52">
        <v>2.729958511426144</v>
      </c>
      <c r="CB39" s="52">
        <v>2.9334781031568387</v>
      </c>
      <c r="CC39" s="49">
        <f t="shared" si="47"/>
        <v>2.9334781031568387</v>
      </c>
      <c r="CD39" s="49">
        <f t="shared" si="48"/>
        <v>0.1767976708646617</v>
      </c>
      <c r="CE39" s="49">
        <f t="shared" si="49"/>
        <v>0.1767976708646617</v>
      </c>
      <c r="CF39" s="49">
        <v>2.455379587817032</v>
      </c>
      <c r="CG39" s="49">
        <f t="shared" si="50"/>
        <v>0.15401926505397748</v>
      </c>
      <c r="CH39" s="49">
        <f t="shared" si="51"/>
        <v>0.06292156607246106</v>
      </c>
      <c r="CI39" s="49">
        <f t="shared" si="52"/>
        <v>0.06292156607246106</v>
      </c>
      <c r="CJ39" s="49">
        <v>2.455379587817032</v>
      </c>
      <c r="CK39" s="49">
        <f t="shared" si="53"/>
        <v>0.15401926505397748</v>
      </c>
      <c r="CL39" s="49">
        <f t="shared" si="40"/>
        <v>0.06292156607246106</v>
      </c>
      <c r="CM39" s="49">
        <v>2.455379587817032</v>
      </c>
      <c r="CN39" s="49">
        <f t="shared" si="54"/>
        <v>0.15401926505397748</v>
      </c>
      <c r="CO39" s="49">
        <f t="shared" si="41"/>
        <v>0.06292156607246106</v>
      </c>
      <c r="CP39" s="131" t="s">
        <v>47</v>
      </c>
      <c r="CQ39" s="69" t="s">
        <v>87</v>
      </c>
      <c r="CR39" s="65">
        <v>1.8</v>
      </c>
      <c r="CS39" s="60">
        <f t="shared" si="55"/>
        <v>0.46923076923076934</v>
      </c>
      <c r="CT39" s="60">
        <f t="shared" si="56"/>
        <v>0.46923076923076934</v>
      </c>
      <c r="CU39" s="32">
        <v>5.320082542953262</v>
      </c>
      <c r="CV39" s="82">
        <f t="shared" si="57"/>
        <v>2.2098067689317618</v>
      </c>
      <c r="CW39" s="82">
        <f t="shared" si="58"/>
        <v>2.2098067689317618</v>
      </c>
      <c r="CX39">
        <v>0</v>
      </c>
      <c r="CY39">
        <f t="shared" si="59"/>
        <v>0</v>
      </c>
      <c r="CZ39">
        <f t="shared" si="60"/>
        <v>0.09109769898151641</v>
      </c>
      <c r="DA39">
        <f t="shared" si="61"/>
        <v>0.09109769898151641</v>
      </c>
      <c r="DB39">
        <v>0</v>
      </c>
      <c r="DC39">
        <f t="shared" si="62"/>
        <v>0</v>
      </c>
      <c r="DD39">
        <f t="shared" si="42"/>
        <v>0.09109769898151641</v>
      </c>
      <c r="DE39">
        <v>0</v>
      </c>
      <c r="DF39">
        <f t="shared" si="63"/>
        <v>0</v>
      </c>
      <c r="DG39">
        <f t="shared" si="43"/>
        <v>0.09109769898151641</v>
      </c>
      <c r="DH39" s="12">
        <v>0</v>
      </c>
      <c r="DI39" s="145">
        <v>0</v>
      </c>
    </row>
    <row r="40" spans="1:113" ht="12.75">
      <c r="A40" s="19">
        <v>24</v>
      </c>
      <c r="B40" s="20" t="s">
        <v>167</v>
      </c>
      <c r="C40" t="s">
        <v>541</v>
      </c>
      <c r="D40" s="58">
        <v>25017</v>
      </c>
      <c r="E40" s="22">
        <v>4</v>
      </c>
      <c r="F40" s="20">
        <v>0</v>
      </c>
      <c r="G40" s="20">
        <v>0</v>
      </c>
      <c r="H40" s="20">
        <v>0</v>
      </c>
      <c r="I40" s="20">
        <v>0</v>
      </c>
      <c r="J40" s="104">
        <f t="shared" si="19"/>
        <v>0</v>
      </c>
      <c r="K40" s="104">
        <f t="shared" si="20"/>
        <v>0</v>
      </c>
      <c r="L40" s="103">
        <f t="shared" si="21"/>
        <v>0</v>
      </c>
      <c r="M40" s="103">
        <f t="shared" si="22"/>
        <v>0</v>
      </c>
      <c r="N40" s="105">
        <f t="shared" si="23"/>
        <v>0</v>
      </c>
      <c r="O40" s="103">
        <f t="shared" si="24"/>
        <v>0</v>
      </c>
      <c r="P40" s="105">
        <f t="shared" si="25"/>
        <v>0</v>
      </c>
      <c r="Q40" s="26" t="s">
        <v>298</v>
      </c>
      <c r="R40" s="20">
        <v>0</v>
      </c>
      <c r="S40" s="22"/>
      <c r="T40" s="27">
        <v>0</v>
      </c>
      <c r="U40" s="26">
        <v>0</v>
      </c>
      <c r="V40" s="22"/>
      <c r="W40" s="28">
        <v>0</v>
      </c>
      <c r="X40" s="22"/>
      <c r="Y40" s="20">
        <v>0</v>
      </c>
      <c r="Z40" s="22" t="s">
        <v>313</v>
      </c>
      <c r="AA40" s="14">
        <v>6.339510557611447</v>
      </c>
      <c r="AB40">
        <v>1.3307692307692307</v>
      </c>
      <c r="AC40" s="32">
        <v>0.45238095238095233</v>
      </c>
      <c r="AD40" s="32">
        <f t="shared" si="26"/>
        <v>0.45238095238095233</v>
      </c>
      <c r="AE40">
        <v>1.9871456294285625</v>
      </c>
      <c r="AF40">
        <v>2.340312375865282</v>
      </c>
      <c r="AG40">
        <v>1.9241381779274236</v>
      </c>
      <c r="AH40">
        <v>3.1102757740215004</v>
      </c>
      <c r="AI40">
        <v>3.911283807355986</v>
      </c>
      <c r="AJ40" s="1" t="s">
        <v>389</v>
      </c>
      <c r="AK40">
        <f t="shared" si="27"/>
        <v>3.1102757740215004</v>
      </c>
      <c r="AL40">
        <f t="shared" si="28"/>
        <v>3.911283807355986</v>
      </c>
      <c r="AM40" s="32">
        <f t="shared" si="29"/>
        <v>3.911283807355986</v>
      </c>
      <c r="AN40" s="75" t="s">
        <v>546</v>
      </c>
      <c r="AO40" s="75" t="s">
        <v>557</v>
      </c>
      <c r="AP40" s="86" t="s">
        <v>619</v>
      </c>
      <c r="AQ40" s="86">
        <v>17.86176545672095</v>
      </c>
      <c r="AR40">
        <v>-1.8976190476190478</v>
      </c>
      <c r="AS40">
        <v>-9.05407314902864</v>
      </c>
      <c r="AT40" s="32">
        <v>74.3</v>
      </c>
      <c r="AU40" s="32">
        <v>113.40614525139665</v>
      </c>
      <c r="AV40" s="82">
        <f t="shared" si="30"/>
        <v>0.15750262401676132</v>
      </c>
      <c r="AW40" s="82">
        <f t="shared" si="31"/>
        <v>0.6384343704821347</v>
      </c>
      <c r="AX40" s="82">
        <f>(AS40+AT40)/AU40</f>
        <v>0.575329729322299</v>
      </c>
      <c r="AY40" s="32">
        <f t="shared" si="32"/>
        <v>0.575329729322299</v>
      </c>
      <c r="AZ40" s="75" t="s">
        <v>546</v>
      </c>
      <c r="BA40" s="75" t="s">
        <v>557</v>
      </c>
      <c r="BB40" s="86" t="s">
        <v>619</v>
      </c>
      <c r="BC40" s="12">
        <v>17.86176545672095</v>
      </c>
      <c r="BD40">
        <v>-1.8976190476190478</v>
      </c>
      <c r="BE40" s="136">
        <v>-9.05407314902864</v>
      </c>
      <c r="BF40">
        <v>74.3</v>
      </c>
      <c r="BG40">
        <v>113.40614525139665</v>
      </c>
      <c r="BH40" s="82">
        <f t="shared" si="33"/>
        <v>0.15750262401676132</v>
      </c>
      <c r="BI40" s="82">
        <f t="shared" si="34"/>
        <v>0.6384343704821347</v>
      </c>
      <c r="BJ40" s="82">
        <f t="shared" si="35"/>
        <v>0.575329729322299</v>
      </c>
      <c r="BK40" s="32">
        <f t="shared" si="36"/>
        <v>0.575329729322299</v>
      </c>
      <c r="BL40" s="82" t="s">
        <v>626</v>
      </c>
      <c r="BM40" s="82" t="s">
        <v>630</v>
      </c>
      <c r="BN40" s="88" t="s">
        <v>620</v>
      </c>
      <c r="BO40">
        <v>0.8992244278121272</v>
      </c>
      <c r="BP40">
        <v>0.04957156008781247</v>
      </c>
      <c r="BQ40" s="136">
        <v>0.15476190476190474</v>
      </c>
      <c r="BR40" s="32">
        <v>3.4</v>
      </c>
      <c r="BS40" s="32">
        <v>10</v>
      </c>
      <c r="BT40" s="82">
        <f t="shared" si="37"/>
        <v>0.08992244278121272</v>
      </c>
      <c r="BU40" s="52">
        <f t="shared" si="44"/>
        <v>0.34495715600878124</v>
      </c>
      <c r="BV40" s="52">
        <f t="shared" si="38"/>
        <v>0.35547619047619045</v>
      </c>
      <c r="BW40" s="32">
        <f t="shared" si="39"/>
        <v>0.35547619047619045</v>
      </c>
      <c r="BX40" s="133">
        <v>3.076923076923077</v>
      </c>
      <c r="BY40" s="32">
        <f t="shared" si="45"/>
        <v>1.7461538461538464</v>
      </c>
      <c r="BZ40" s="32">
        <f t="shared" si="46"/>
        <v>2.624542124542125</v>
      </c>
      <c r="CA40" s="52">
        <v>2.729958511426144</v>
      </c>
      <c r="CB40" s="52">
        <v>2.9334781031568387</v>
      </c>
      <c r="CC40" s="49">
        <f t="shared" si="47"/>
        <v>2.9334781031568387</v>
      </c>
      <c r="CD40" s="49">
        <f t="shared" si="48"/>
        <v>0.1767976708646617</v>
      </c>
      <c r="CE40" s="49">
        <f t="shared" si="49"/>
        <v>0.9778057041991475</v>
      </c>
      <c r="CF40" s="49">
        <v>-1.5384615384615385</v>
      </c>
      <c r="CG40" s="49">
        <f t="shared" si="50"/>
        <v>0.6416013726614376</v>
      </c>
      <c r="CH40" s="49">
        <f t="shared" si="51"/>
        <v>0.00316700217930288</v>
      </c>
      <c r="CI40" s="49">
        <f t="shared" si="52"/>
        <v>0.0662716433391386</v>
      </c>
      <c r="CJ40" s="49">
        <v>-1.5384615384615385</v>
      </c>
      <c r="CK40" s="49">
        <f t="shared" si="53"/>
        <v>0.6416013726614376</v>
      </c>
      <c r="CL40" s="49">
        <f t="shared" si="40"/>
        <v>0.0662716433391386</v>
      </c>
      <c r="CM40" s="49">
        <v>0</v>
      </c>
      <c r="CN40" s="49">
        <f t="shared" si="54"/>
        <v>0.33999999999999997</v>
      </c>
      <c r="CO40" s="49">
        <f t="shared" si="41"/>
        <v>0.015476190476190477</v>
      </c>
      <c r="CP40" s="132" t="s">
        <v>49</v>
      </c>
      <c r="CQ40" s="52" t="s">
        <v>92</v>
      </c>
      <c r="CR40" s="62">
        <v>0.45238095238095233</v>
      </c>
      <c r="CS40" s="60">
        <f t="shared" si="55"/>
        <v>0.8783882783882784</v>
      </c>
      <c r="CT40" s="60">
        <f t="shared" si="56"/>
        <v>0</v>
      </c>
      <c r="CU40" s="32">
        <v>3.911283807355986</v>
      </c>
      <c r="CV40" s="82">
        <f t="shared" si="57"/>
        <v>0.8010080333344858</v>
      </c>
      <c r="CW40" s="82">
        <f t="shared" si="58"/>
        <v>0</v>
      </c>
      <c r="CX40">
        <v>-1.8976190476190478</v>
      </c>
      <c r="CY40">
        <f t="shared" si="59"/>
        <v>0.6384343704821347</v>
      </c>
      <c r="CZ40">
        <f t="shared" si="60"/>
        <v>0</v>
      </c>
      <c r="DA40">
        <f t="shared" si="61"/>
        <v>0.06310464115983572</v>
      </c>
      <c r="DB40">
        <v>-1.8976190476190478</v>
      </c>
      <c r="DC40">
        <f t="shared" si="62"/>
        <v>0.6384343704821347</v>
      </c>
      <c r="DD40">
        <f t="shared" si="42"/>
        <v>0.06310464115983572</v>
      </c>
      <c r="DE40">
        <v>0.15476190476190474</v>
      </c>
      <c r="DF40">
        <f t="shared" si="63"/>
        <v>0.35547619047619045</v>
      </c>
      <c r="DG40">
        <f t="shared" si="43"/>
        <v>0</v>
      </c>
      <c r="DH40" s="12">
        <v>0</v>
      </c>
      <c r="DI40" s="145">
        <v>0</v>
      </c>
    </row>
    <row r="41" spans="1:113" ht="13.5">
      <c r="A41" s="19">
        <v>22</v>
      </c>
      <c r="B41" s="20" t="s">
        <v>168</v>
      </c>
      <c r="C41" t="s">
        <v>542</v>
      </c>
      <c r="D41" s="58">
        <v>25038</v>
      </c>
      <c r="E41" s="22">
        <v>85</v>
      </c>
      <c r="F41" s="20">
        <v>2</v>
      </c>
      <c r="G41" s="20">
        <v>2</v>
      </c>
      <c r="H41" s="20">
        <v>25</v>
      </c>
      <c r="I41" s="20">
        <v>7</v>
      </c>
      <c r="J41" s="104">
        <f t="shared" si="19"/>
        <v>1.9607843137254901</v>
      </c>
      <c r="K41" s="104">
        <f t="shared" si="20"/>
        <v>0.023529411764705882</v>
      </c>
      <c r="L41" s="103">
        <f t="shared" si="21"/>
        <v>1</v>
      </c>
      <c r="M41" s="103">
        <f t="shared" si="22"/>
        <v>0</v>
      </c>
      <c r="N41" s="105">
        <f t="shared" si="23"/>
        <v>12.254901960784311</v>
      </c>
      <c r="O41" s="103">
        <f t="shared" si="24"/>
        <v>1</v>
      </c>
      <c r="P41" s="105">
        <f t="shared" si="25"/>
        <v>-10.29411764705882</v>
      </c>
      <c r="Q41" s="26" t="s">
        <v>294</v>
      </c>
      <c r="R41" s="20">
        <v>1</v>
      </c>
      <c r="S41" s="22"/>
      <c r="T41" s="27">
        <v>0</v>
      </c>
      <c r="U41" s="26">
        <v>0</v>
      </c>
      <c r="V41" s="22"/>
      <c r="W41" s="28">
        <v>0</v>
      </c>
      <c r="X41" s="22" t="s">
        <v>402</v>
      </c>
      <c r="Y41" s="20">
        <v>0</v>
      </c>
      <c r="Z41" s="22" t="s">
        <v>302</v>
      </c>
      <c r="AA41" s="14">
        <v>6.121303274698282</v>
      </c>
      <c r="AB41">
        <v>1.3307692307692307</v>
      </c>
      <c r="AC41" s="32">
        <v>0.6705882352941177</v>
      </c>
      <c r="AD41" s="32">
        <f t="shared" si="26"/>
        <v>1.3307692307692307</v>
      </c>
      <c r="AE41">
        <v>1.7028643040089158</v>
      </c>
      <c r="AF41">
        <v>2.340312375865282</v>
      </c>
      <c r="AG41">
        <v>1.9241381779274236</v>
      </c>
      <c r="AH41">
        <v>3.1102757740215004</v>
      </c>
      <c r="AI41">
        <v>3.6270024819363393</v>
      </c>
      <c r="AJ41" s="1" t="s">
        <v>389</v>
      </c>
      <c r="AK41">
        <f t="shared" si="27"/>
        <v>3.1102757740215004</v>
      </c>
      <c r="AL41">
        <f t="shared" si="28"/>
        <v>3.6270024819363393</v>
      </c>
      <c r="AM41" s="32">
        <f t="shared" si="29"/>
        <v>3.1102757740215004</v>
      </c>
      <c r="AN41" s="75" t="s">
        <v>546</v>
      </c>
      <c r="AO41" s="75" t="s">
        <v>557</v>
      </c>
      <c r="AP41" s="86" t="s">
        <v>619</v>
      </c>
      <c r="AQ41" s="86">
        <v>17.86176545672095</v>
      </c>
      <c r="AR41">
        <v>-5.082976739148905</v>
      </c>
      <c r="AT41" s="32">
        <v>74.3</v>
      </c>
      <c r="AU41" s="32">
        <v>113.40614525139665</v>
      </c>
      <c r="AV41" s="82">
        <f t="shared" si="30"/>
        <v>0.15750262401676132</v>
      </c>
      <c r="AW41" s="82">
        <f t="shared" si="31"/>
        <v>0.6103463186003905</v>
      </c>
      <c r="AX41" s="82"/>
      <c r="AY41" s="32">
        <f t="shared" si="32"/>
        <v>0.6103463186003905</v>
      </c>
      <c r="AZ41" s="75" t="s">
        <v>546</v>
      </c>
      <c r="BA41" s="75" t="s">
        <v>557</v>
      </c>
      <c r="BB41" s="86" t="s">
        <v>619</v>
      </c>
      <c r="BC41" s="12">
        <v>17.86176545672095</v>
      </c>
      <c r="BD41">
        <v>-5.082976739148905</v>
      </c>
      <c r="BE41" s="137"/>
      <c r="BF41">
        <v>74.3</v>
      </c>
      <c r="BG41">
        <v>113.40614525139665</v>
      </c>
      <c r="BH41" s="82">
        <f t="shared" si="33"/>
        <v>0.15750262401676132</v>
      </c>
      <c r="BI41" s="82">
        <f t="shared" si="34"/>
        <v>0.6103463186003905</v>
      </c>
      <c r="BJ41" s="82">
        <f t="shared" si="35"/>
        <v>0.6551673177436119</v>
      </c>
      <c r="BK41" s="32">
        <f t="shared" si="36"/>
        <v>0.6103463186003905</v>
      </c>
      <c r="BL41" s="82" t="s">
        <v>623</v>
      </c>
      <c r="BM41" s="82" t="s">
        <v>557</v>
      </c>
      <c r="BN41" s="88" t="s">
        <v>619</v>
      </c>
      <c r="BO41">
        <v>10.702570639473127</v>
      </c>
      <c r="BP41">
        <v>0.8298755186721992</v>
      </c>
      <c r="BQ41" s="137"/>
      <c r="BR41" s="92">
        <v>0</v>
      </c>
      <c r="BS41" s="82">
        <v>39.10614525139665</v>
      </c>
      <c r="BT41" s="82">
        <f t="shared" si="37"/>
        <v>0.27368002063795566</v>
      </c>
      <c r="BU41" s="52">
        <f t="shared" si="44"/>
        <v>0.02122110254890338</v>
      </c>
      <c r="BV41" s="52">
        <f t="shared" si="38"/>
        <v>0</v>
      </c>
      <c r="BW41" s="32">
        <f t="shared" si="39"/>
        <v>0.02122110254890338</v>
      </c>
      <c r="BX41" s="133">
        <v>3.076923076923077</v>
      </c>
      <c r="BY41" s="32">
        <f t="shared" si="45"/>
        <v>1.7461538461538464</v>
      </c>
      <c r="BZ41" s="32">
        <f t="shared" si="46"/>
        <v>1.7461538461538464</v>
      </c>
      <c r="CA41" s="52">
        <v>2.729958511426144</v>
      </c>
      <c r="CB41" s="52">
        <v>2.9334781031568387</v>
      </c>
      <c r="CC41" s="49">
        <f t="shared" si="47"/>
        <v>2.9334781031568387</v>
      </c>
      <c r="CD41" s="49">
        <f t="shared" si="48"/>
        <v>0.1767976708646617</v>
      </c>
      <c r="CE41" s="49">
        <f t="shared" si="49"/>
        <v>0.1767976708646617</v>
      </c>
      <c r="CF41" s="49">
        <v>-1.5384615384615385</v>
      </c>
      <c r="CG41" s="49">
        <f t="shared" si="50"/>
        <v>0.6416013726614376</v>
      </c>
      <c r="CH41" s="49">
        <f t="shared" si="51"/>
        <v>0.031255054061047116</v>
      </c>
      <c r="CI41" s="49">
        <f t="shared" si="52"/>
        <v>0.031255054061047116</v>
      </c>
      <c r="CJ41" s="49">
        <v>-1.5384615384615385</v>
      </c>
      <c r="CK41" s="49">
        <f t="shared" si="53"/>
        <v>0.6416013726614376</v>
      </c>
      <c r="CL41" s="49">
        <f t="shared" si="40"/>
        <v>0.031255054061047116</v>
      </c>
      <c r="CM41" s="49">
        <v>3.278688524590164</v>
      </c>
      <c r="CN41" s="49">
        <f t="shared" si="54"/>
        <v>0.08384074941451991</v>
      </c>
      <c r="CO41" s="49">
        <f t="shared" si="41"/>
        <v>0.06261964686561652</v>
      </c>
      <c r="CP41" s="10" t="s">
        <v>50</v>
      </c>
      <c r="CQ41" s="52" t="s">
        <v>93</v>
      </c>
      <c r="CR41" s="65">
        <v>1.9</v>
      </c>
      <c r="CS41" s="60">
        <f t="shared" si="55"/>
        <v>0.5692307692307692</v>
      </c>
      <c r="CT41" s="60">
        <f t="shared" si="56"/>
        <v>0.5692307692307692</v>
      </c>
      <c r="CU41" s="32">
        <v>2.527827623077234</v>
      </c>
      <c r="CV41" s="82">
        <f t="shared" si="57"/>
        <v>0.5824481509442663</v>
      </c>
      <c r="CW41" s="82">
        <f t="shared" si="58"/>
        <v>0.5824481509442663</v>
      </c>
      <c r="CX41">
        <v>13.6</v>
      </c>
      <c r="CY41">
        <f t="shared" si="59"/>
        <v>0.7750902722700335</v>
      </c>
      <c r="CZ41">
        <f t="shared" si="60"/>
        <v>0.164743953669643</v>
      </c>
      <c r="DA41">
        <f t="shared" si="61"/>
        <v>0.164743953669643</v>
      </c>
      <c r="DB41">
        <v>13.6</v>
      </c>
      <c r="DC41">
        <f t="shared" si="62"/>
        <v>0.7750902722700335</v>
      </c>
      <c r="DD41">
        <f t="shared" si="42"/>
        <v>0.164743953669643</v>
      </c>
      <c r="DE41">
        <v>16.1</v>
      </c>
      <c r="DF41">
        <f t="shared" si="63"/>
        <v>0.41170000000000007</v>
      </c>
      <c r="DG41">
        <f t="shared" si="43"/>
        <v>0.3904788974510967</v>
      </c>
      <c r="DH41" s="12">
        <v>1</v>
      </c>
      <c r="DI41" s="145">
        <v>0</v>
      </c>
    </row>
    <row r="42" spans="1:113" ht="13.5">
      <c r="A42" s="19">
        <v>12</v>
      </c>
      <c r="B42" s="20" t="s">
        <v>169</v>
      </c>
      <c r="C42" t="s">
        <v>543</v>
      </c>
      <c r="D42" s="58">
        <v>25049</v>
      </c>
      <c r="E42" s="22">
        <v>40</v>
      </c>
      <c r="F42" s="20">
        <v>6</v>
      </c>
      <c r="G42" s="20">
        <v>5</v>
      </c>
      <c r="H42" s="20">
        <v>2</v>
      </c>
      <c r="I42" s="20">
        <v>7</v>
      </c>
      <c r="J42" s="104">
        <f t="shared" si="19"/>
        <v>8.75</v>
      </c>
      <c r="K42" s="104">
        <f t="shared" si="20"/>
        <v>0.15</v>
      </c>
      <c r="L42" s="103">
        <f t="shared" si="21"/>
        <v>1</v>
      </c>
      <c r="M42" s="103">
        <f t="shared" si="22"/>
        <v>1</v>
      </c>
      <c r="N42" s="105">
        <f t="shared" si="23"/>
        <v>2.083333333333333</v>
      </c>
      <c r="O42" s="103">
        <f t="shared" si="24"/>
        <v>1</v>
      </c>
      <c r="P42" s="105">
        <f t="shared" si="25"/>
        <v>6.666666666666667</v>
      </c>
      <c r="Q42" s="26" t="s">
        <v>294</v>
      </c>
      <c r="R42" s="20">
        <v>1</v>
      </c>
      <c r="S42" s="22"/>
      <c r="T42" s="27">
        <v>1</v>
      </c>
      <c r="U42" s="26">
        <v>0</v>
      </c>
      <c r="V42" s="22"/>
      <c r="W42" s="28">
        <v>0</v>
      </c>
      <c r="X42" s="22" t="s">
        <v>403</v>
      </c>
      <c r="Y42" s="20">
        <v>0</v>
      </c>
      <c r="Z42" s="22" t="s">
        <v>299</v>
      </c>
      <c r="AA42" s="14">
        <v>6.121303274698282</v>
      </c>
      <c r="AB42">
        <v>1.3307692307692307</v>
      </c>
      <c r="AC42" s="32">
        <v>0.6705882352941177</v>
      </c>
      <c r="AD42" s="32">
        <f t="shared" si="26"/>
        <v>1.3307692307692307</v>
      </c>
      <c r="AE42">
        <v>1.7028643040089158</v>
      </c>
      <c r="AF42">
        <v>2.340312375865282</v>
      </c>
      <c r="AG42">
        <v>1.9241381779274236</v>
      </c>
      <c r="AH42">
        <v>3.1102757740215004</v>
      </c>
      <c r="AI42">
        <v>3.6270024819363393</v>
      </c>
      <c r="AJ42" s="1" t="s">
        <v>389</v>
      </c>
      <c r="AK42">
        <f t="shared" si="27"/>
        <v>3.1102757740215004</v>
      </c>
      <c r="AL42">
        <f t="shared" si="28"/>
        <v>3.6270024819363393</v>
      </c>
      <c r="AM42" s="32">
        <f t="shared" si="29"/>
        <v>3.1102757740215004</v>
      </c>
      <c r="AN42" s="75" t="s">
        <v>546</v>
      </c>
      <c r="AO42" s="75" t="s">
        <v>557</v>
      </c>
      <c r="AP42" s="86" t="s">
        <v>619</v>
      </c>
      <c r="AQ42" s="86">
        <v>17.86176545672095</v>
      </c>
      <c r="AR42">
        <v>-5.082976739148905</v>
      </c>
      <c r="AT42" s="32">
        <v>74.3</v>
      </c>
      <c r="AU42" s="32">
        <v>113.40614525139665</v>
      </c>
      <c r="AV42" s="82">
        <f t="shared" si="30"/>
        <v>0.15750262401676132</v>
      </c>
      <c r="AW42" s="82">
        <f t="shared" si="31"/>
        <v>0.6103463186003905</v>
      </c>
      <c r="AX42" s="82"/>
      <c r="AY42" s="32">
        <f t="shared" si="32"/>
        <v>0.6103463186003905</v>
      </c>
      <c r="AZ42" s="75" t="s">
        <v>546</v>
      </c>
      <c r="BA42" s="75" t="s">
        <v>557</v>
      </c>
      <c r="BB42" s="86" t="s">
        <v>619</v>
      </c>
      <c r="BC42" s="12">
        <v>17.86176545672095</v>
      </c>
      <c r="BD42">
        <v>-5.082976739148905</v>
      </c>
      <c r="BE42" s="137"/>
      <c r="BF42">
        <v>74.3</v>
      </c>
      <c r="BG42">
        <v>113.40614525139665</v>
      </c>
      <c r="BH42" s="82">
        <f t="shared" si="33"/>
        <v>0.15750262401676132</v>
      </c>
      <c r="BI42" s="82">
        <f t="shared" si="34"/>
        <v>0.6103463186003905</v>
      </c>
      <c r="BJ42" s="82">
        <f t="shared" si="35"/>
        <v>0.6551673177436119</v>
      </c>
      <c r="BK42" s="32">
        <f t="shared" si="36"/>
        <v>0.6103463186003905</v>
      </c>
      <c r="BL42" s="82" t="s">
        <v>623</v>
      </c>
      <c r="BM42" s="82" t="s">
        <v>557</v>
      </c>
      <c r="BN42" s="88" t="s">
        <v>619</v>
      </c>
      <c r="BO42">
        <v>10.702570639473127</v>
      </c>
      <c r="BP42">
        <v>0.8298755186721992</v>
      </c>
      <c r="BQ42" s="137"/>
      <c r="BR42" s="92">
        <v>0</v>
      </c>
      <c r="BS42" s="82">
        <v>39.10614525139665</v>
      </c>
      <c r="BT42" s="82">
        <f t="shared" si="37"/>
        <v>0.27368002063795566</v>
      </c>
      <c r="BU42" s="52">
        <f t="shared" si="44"/>
        <v>0.02122110254890338</v>
      </c>
      <c r="BV42" s="52">
        <f t="shared" si="38"/>
        <v>0</v>
      </c>
      <c r="BW42" s="32">
        <f t="shared" si="39"/>
        <v>0.02122110254890338</v>
      </c>
      <c r="BX42" s="133">
        <v>3.076923076923077</v>
      </c>
      <c r="BY42" s="32">
        <f t="shared" si="45"/>
        <v>1.7461538461538464</v>
      </c>
      <c r="BZ42" s="32">
        <f t="shared" si="46"/>
        <v>1.7461538461538464</v>
      </c>
      <c r="CA42" s="52">
        <v>2.729958511426144</v>
      </c>
      <c r="CB42" s="52">
        <v>2.9334781031568387</v>
      </c>
      <c r="CC42" s="49">
        <f t="shared" si="47"/>
        <v>2.9334781031568387</v>
      </c>
      <c r="CD42" s="49">
        <f t="shared" si="48"/>
        <v>0.1767976708646617</v>
      </c>
      <c r="CE42" s="49">
        <f t="shared" si="49"/>
        <v>0.1767976708646617</v>
      </c>
      <c r="CF42" s="49">
        <v>-1.5384615384615385</v>
      </c>
      <c r="CG42" s="49">
        <f t="shared" si="50"/>
        <v>0.6416013726614376</v>
      </c>
      <c r="CH42" s="49">
        <f t="shared" si="51"/>
        <v>0.031255054061047116</v>
      </c>
      <c r="CI42" s="49">
        <f t="shared" si="52"/>
        <v>0.031255054061047116</v>
      </c>
      <c r="CJ42" s="49">
        <v>-1.5384615384615385</v>
      </c>
      <c r="CK42" s="49">
        <f t="shared" si="53"/>
        <v>0.6416013726614376</v>
      </c>
      <c r="CL42" s="49">
        <f t="shared" si="40"/>
        <v>0.031255054061047116</v>
      </c>
      <c r="CM42" s="49">
        <v>3.278688524590164</v>
      </c>
      <c r="CN42" s="49">
        <f t="shared" si="54"/>
        <v>0.08384074941451991</v>
      </c>
      <c r="CO42" s="49">
        <f t="shared" si="41"/>
        <v>0.06261964686561652</v>
      </c>
      <c r="CP42" s="132" t="s">
        <v>51</v>
      </c>
      <c r="CQ42" s="52" t="s">
        <v>83</v>
      </c>
      <c r="CR42" s="65">
        <v>3.857566765578635</v>
      </c>
      <c r="CS42" s="60">
        <f t="shared" si="55"/>
        <v>2.526797534809404</v>
      </c>
      <c r="CT42" s="60">
        <f t="shared" si="56"/>
        <v>2.526797534809404</v>
      </c>
      <c r="CU42" s="32">
        <v>3.697687368205091</v>
      </c>
      <c r="CV42" s="82">
        <f t="shared" si="57"/>
        <v>0.5874115941835907</v>
      </c>
      <c r="CW42" s="82">
        <f t="shared" si="58"/>
        <v>0.5874115941835907</v>
      </c>
      <c r="CX42">
        <v>-7.12166172106825</v>
      </c>
      <c r="CY42">
        <f t="shared" si="59"/>
        <v>0.5923694710724189</v>
      </c>
      <c r="CZ42">
        <f t="shared" si="60"/>
        <v>0.017976847527971573</v>
      </c>
      <c r="DA42">
        <f t="shared" si="61"/>
        <v>0.017976847527971573</v>
      </c>
      <c r="DB42">
        <v>-7.12166172106825</v>
      </c>
      <c r="DC42">
        <f t="shared" si="62"/>
        <v>0.5923694710724189</v>
      </c>
      <c r="DD42">
        <f t="shared" si="42"/>
        <v>0.017976847527971573</v>
      </c>
      <c r="DE42">
        <v>0.5934718100890208</v>
      </c>
      <c r="DF42">
        <f t="shared" si="63"/>
        <v>0.015175922000847818</v>
      </c>
      <c r="DG42">
        <f t="shared" si="43"/>
        <v>0.006045180548055562</v>
      </c>
      <c r="DH42" s="12">
        <v>0</v>
      </c>
      <c r="DI42" s="145">
        <v>0</v>
      </c>
    </row>
    <row r="43" spans="1:113" ht="13.5">
      <c r="A43" s="19">
        <v>44</v>
      </c>
      <c r="B43" s="20" t="s">
        <v>170</v>
      </c>
      <c r="C43" t="s">
        <v>544</v>
      </c>
      <c r="D43" s="58">
        <v>25126</v>
      </c>
      <c r="E43" s="22">
        <v>80</v>
      </c>
      <c r="F43" s="20">
        <v>8</v>
      </c>
      <c r="G43" s="20">
        <v>3</v>
      </c>
      <c r="H43" s="20">
        <v>4</v>
      </c>
      <c r="I43" s="20">
        <v>6</v>
      </c>
      <c r="J43" s="104">
        <f t="shared" si="19"/>
        <v>7.500000000000001</v>
      </c>
      <c r="K43" s="104">
        <f t="shared" si="20"/>
        <v>0.1</v>
      </c>
      <c r="L43" s="103">
        <f t="shared" si="21"/>
        <v>1</v>
      </c>
      <c r="M43" s="103">
        <f t="shared" si="22"/>
        <v>1</v>
      </c>
      <c r="N43" s="105">
        <f t="shared" si="23"/>
        <v>2.5</v>
      </c>
      <c r="O43" s="103">
        <f t="shared" si="24"/>
        <v>1</v>
      </c>
      <c r="P43" s="105">
        <f t="shared" si="25"/>
        <v>5.000000000000001</v>
      </c>
      <c r="Q43" s="26" t="s">
        <v>341</v>
      </c>
      <c r="R43" s="20">
        <v>1</v>
      </c>
      <c r="S43" s="22" t="s">
        <v>365</v>
      </c>
      <c r="T43" s="27">
        <v>0</v>
      </c>
      <c r="U43" s="26">
        <v>0</v>
      </c>
      <c r="V43" s="22"/>
      <c r="W43" s="28">
        <v>1</v>
      </c>
      <c r="X43" s="22" t="s">
        <v>404</v>
      </c>
      <c r="Y43" s="20">
        <v>1</v>
      </c>
      <c r="Z43" s="22" t="s">
        <v>301</v>
      </c>
      <c r="AA43" s="14">
        <v>6.121303274698282</v>
      </c>
      <c r="AB43">
        <v>1.3307692307692307</v>
      </c>
      <c r="AC43" s="32">
        <v>0.6705882352941177</v>
      </c>
      <c r="AD43" s="32">
        <f t="shared" si="26"/>
        <v>1.3307692307692307</v>
      </c>
      <c r="AE43">
        <v>1.7028643040089158</v>
      </c>
      <c r="AF43">
        <v>2.340312375865282</v>
      </c>
      <c r="AG43">
        <v>1.9241381779274236</v>
      </c>
      <c r="AH43">
        <v>3.1102757740215004</v>
      </c>
      <c r="AI43">
        <v>3.6270024819363393</v>
      </c>
      <c r="AJ43" s="1" t="s">
        <v>389</v>
      </c>
      <c r="AK43">
        <f t="shared" si="27"/>
        <v>3.1102757740215004</v>
      </c>
      <c r="AL43">
        <f t="shared" si="28"/>
        <v>3.6270024819363393</v>
      </c>
      <c r="AM43" s="32">
        <f t="shared" si="29"/>
        <v>3.1102757740215004</v>
      </c>
      <c r="AN43" s="59" t="s">
        <v>546</v>
      </c>
      <c r="AO43" s="59" t="s">
        <v>557</v>
      </c>
      <c r="AP43" s="85" t="s">
        <v>619</v>
      </c>
      <c r="AQ43" s="85">
        <v>17.86176545672095</v>
      </c>
      <c r="AR43">
        <v>-5.082976739148905</v>
      </c>
      <c r="AT43" s="32">
        <v>74.3</v>
      </c>
      <c r="AU43" s="32">
        <v>113.40614525139665</v>
      </c>
      <c r="AV43" s="82">
        <f t="shared" si="30"/>
        <v>0.15750262401676132</v>
      </c>
      <c r="AW43" s="82">
        <f t="shared" si="31"/>
        <v>0.6103463186003905</v>
      </c>
      <c r="AX43" s="82"/>
      <c r="AY43" s="32">
        <f t="shared" si="32"/>
        <v>0.6103463186003905</v>
      </c>
      <c r="AZ43" s="59" t="s">
        <v>546</v>
      </c>
      <c r="BA43" s="59" t="s">
        <v>557</v>
      </c>
      <c r="BB43" s="85" t="s">
        <v>619</v>
      </c>
      <c r="BC43" s="12">
        <v>17.86176545672095</v>
      </c>
      <c r="BD43">
        <v>-5.082976739148905</v>
      </c>
      <c r="BE43" s="137"/>
      <c r="BF43">
        <v>74.3</v>
      </c>
      <c r="BG43">
        <v>113.40614525139665</v>
      </c>
      <c r="BH43" s="82">
        <f t="shared" si="33"/>
        <v>0.15750262401676132</v>
      </c>
      <c r="BI43" s="82">
        <f t="shared" si="34"/>
        <v>0.6103463186003905</v>
      </c>
      <c r="BJ43" s="82">
        <f t="shared" si="35"/>
        <v>0.6551673177436119</v>
      </c>
      <c r="BK43" s="32">
        <f t="shared" si="36"/>
        <v>0.6103463186003905</v>
      </c>
      <c r="BL43" s="82" t="s">
        <v>623</v>
      </c>
      <c r="BM43" s="82" t="s">
        <v>557</v>
      </c>
      <c r="BN43" s="88" t="s">
        <v>619</v>
      </c>
      <c r="BO43">
        <v>10.702570639473127</v>
      </c>
      <c r="BP43">
        <v>0.8298755186721992</v>
      </c>
      <c r="BQ43" s="137"/>
      <c r="BR43" s="92">
        <v>0</v>
      </c>
      <c r="BS43" s="82">
        <v>39.10614525139665</v>
      </c>
      <c r="BT43" s="82">
        <f t="shared" si="37"/>
        <v>0.27368002063795566</v>
      </c>
      <c r="BU43" s="52">
        <f t="shared" si="44"/>
        <v>0.02122110254890338</v>
      </c>
      <c r="BV43" s="52">
        <f t="shared" si="38"/>
        <v>0</v>
      </c>
      <c r="BW43" s="32">
        <f t="shared" si="39"/>
        <v>0.02122110254890338</v>
      </c>
      <c r="BX43" s="133">
        <v>3.076923076923077</v>
      </c>
      <c r="BY43" s="32">
        <f t="shared" si="45"/>
        <v>1.7461538461538464</v>
      </c>
      <c r="BZ43" s="32">
        <f t="shared" si="46"/>
        <v>1.7461538461538464</v>
      </c>
      <c r="CA43" s="52">
        <v>2.729958511426144</v>
      </c>
      <c r="CB43" s="52">
        <v>2.9334781031568387</v>
      </c>
      <c r="CC43" s="49">
        <f t="shared" si="47"/>
        <v>2.9334781031568387</v>
      </c>
      <c r="CD43" s="49">
        <f t="shared" si="48"/>
        <v>0.1767976708646617</v>
      </c>
      <c r="CE43" s="49">
        <f t="shared" si="49"/>
        <v>0.1767976708646617</v>
      </c>
      <c r="CF43" s="49">
        <v>-1.5384615384615385</v>
      </c>
      <c r="CG43" s="49">
        <f t="shared" si="50"/>
        <v>0.6416013726614376</v>
      </c>
      <c r="CH43" s="49">
        <f t="shared" si="51"/>
        <v>0.031255054061047116</v>
      </c>
      <c r="CI43" s="49">
        <f t="shared" si="52"/>
        <v>0.031255054061047116</v>
      </c>
      <c r="CJ43" s="49">
        <v>-1.5384615384615385</v>
      </c>
      <c r="CK43" s="49">
        <f t="shared" si="53"/>
        <v>0.6416013726614376</v>
      </c>
      <c r="CL43" s="49">
        <f t="shared" si="40"/>
        <v>0.031255054061047116</v>
      </c>
      <c r="CM43" s="49">
        <v>3.278688524590164</v>
      </c>
      <c r="CN43" s="49">
        <f t="shared" si="54"/>
        <v>0.08384074941451991</v>
      </c>
      <c r="CO43" s="49">
        <f t="shared" si="41"/>
        <v>0.06261964686561652</v>
      </c>
      <c r="CP43" s="131" t="s">
        <v>45</v>
      </c>
      <c r="CQ43" s="69" t="s">
        <v>91</v>
      </c>
      <c r="CR43" s="66">
        <v>3.278688524590164</v>
      </c>
      <c r="CS43" s="60">
        <f t="shared" si="55"/>
        <v>1.9479192938209333</v>
      </c>
      <c r="CT43" s="60">
        <f t="shared" si="56"/>
        <v>1.9479192938209333</v>
      </c>
      <c r="CU43" s="32">
        <v>3.0239049925029575</v>
      </c>
      <c r="CV43" s="82">
        <f t="shared" si="57"/>
        <v>0.08637078151854283</v>
      </c>
      <c r="CW43" s="82">
        <f t="shared" si="58"/>
        <v>0.08637078151854283</v>
      </c>
      <c r="CX43">
        <v>-3.278688524590164</v>
      </c>
      <c r="CY43">
        <f t="shared" si="59"/>
        <v>0.6262562872406173</v>
      </c>
      <c r="CZ43">
        <f t="shared" si="60"/>
        <v>0.015909968640226868</v>
      </c>
      <c r="DA43">
        <f t="shared" si="61"/>
        <v>0.015909968640226868</v>
      </c>
      <c r="DB43">
        <v>-3.278688524590164</v>
      </c>
      <c r="DC43">
        <f t="shared" si="62"/>
        <v>0.6262562872406173</v>
      </c>
      <c r="DD43">
        <f t="shared" si="42"/>
        <v>0.015909968640226868</v>
      </c>
      <c r="DE43">
        <v>3.278688524590164</v>
      </c>
      <c r="DF43">
        <f t="shared" si="63"/>
        <v>0.08384074941451991</v>
      </c>
      <c r="DG43">
        <f t="shared" si="43"/>
        <v>0.06261964686561652</v>
      </c>
      <c r="DH43" s="12">
        <v>0</v>
      </c>
      <c r="DI43" s="145">
        <v>0</v>
      </c>
    </row>
    <row r="44" spans="1:113" ht="13.5">
      <c r="A44" s="19">
        <v>12</v>
      </c>
      <c r="B44" s="20" t="s">
        <v>171</v>
      </c>
      <c r="C44" t="s">
        <v>559</v>
      </c>
      <c r="D44" s="58">
        <v>25351</v>
      </c>
      <c r="E44" s="22">
        <v>19</v>
      </c>
      <c r="F44" s="20">
        <v>6</v>
      </c>
      <c r="G44" s="20">
        <v>1</v>
      </c>
      <c r="H44" s="20">
        <v>0</v>
      </c>
      <c r="I44" s="20">
        <v>0</v>
      </c>
      <c r="J44" s="104">
        <f t="shared" si="19"/>
        <v>28.947368421052634</v>
      </c>
      <c r="K44" s="104">
        <f t="shared" si="20"/>
        <v>0.3157894736842105</v>
      </c>
      <c r="L44" s="103">
        <f t="shared" si="21"/>
        <v>1</v>
      </c>
      <c r="M44" s="103">
        <f t="shared" si="22"/>
        <v>1</v>
      </c>
      <c r="N44" s="105">
        <f t="shared" si="23"/>
        <v>0</v>
      </c>
      <c r="O44" s="103">
        <f t="shared" si="24"/>
        <v>0</v>
      </c>
      <c r="P44" s="105">
        <f t="shared" si="25"/>
        <v>28.947368421052634</v>
      </c>
      <c r="Q44" s="26" t="s">
        <v>298</v>
      </c>
      <c r="R44" s="20">
        <v>0</v>
      </c>
      <c r="S44" s="22"/>
      <c r="T44" s="27">
        <v>0</v>
      </c>
      <c r="U44" s="26">
        <v>0</v>
      </c>
      <c r="V44" s="22"/>
      <c r="W44" s="28">
        <v>0</v>
      </c>
      <c r="X44" s="22"/>
      <c r="Y44" s="20">
        <v>0</v>
      </c>
      <c r="Z44" s="22" t="s">
        <v>311</v>
      </c>
      <c r="AA44" s="14">
        <v>3.811025822629735</v>
      </c>
      <c r="AB44">
        <v>1.3307692307692307</v>
      </c>
      <c r="AC44" s="32">
        <v>0.6705882352941177</v>
      </c>
      <c r="AD44" s="32">
        <f t="shared" si="26"/>
        <v>0.6705882352941177</v>
      </c>
      <c r="AE44">
        <v>1.7028643040089158</v>
      </c>
      <c r="AF44">
        <v>2.340312375865282</v>
      </c>
      <c r="AG44">
        <v>1.9241381779274236</v>
      </c>
      <c r="AH44">
        <v>3.1102757740215004</v>
      </c>
      <c r="AI44">
        <v>3.6270024819363393</v>
      </c>
      <c r="AJ44" s="1" t="s">
        <v>389</v>
      </c>
      <c r="AK44">
        <f t="shared" si="27"/>
        <v>3.1102757740215004</v>
      </c>
      <c r="AL44">
        <f t="shared" si="28"/>
        <v>3.6270024819363393</v>
      </c>
      <c r="AM44" s="32">
        <f t="shared" si="29"/>
        <v>3.6270024819363393</v>
      </c>
      <c r="AN44" s="75" t="s">
        <v>546</v>
      </c>
      <c r="AO44" s="75" t="s">
        <v>557</v>
      </c>
      <c r="AP44" s="86" t="s">
        <v>619</v>
      </c>
      <c r="AQ44" s="86">
        <v>15.642986425339366</v>
      </c>
      <c r="AR44">
        <v>-5.082976739148905</v>
      </c>
      <c r="AS44">
        <v>-6.8352941176470585</v>
      </c>
      <c r="AT44" s="32">
        <v>74.3</v>
      </c>
      <c r="AU44" s="32">
        <v>113.40614525139665</v>
      </c>
      <c r="AV44" s="82">
        <f t="shared" si="30"/>
        <v>0.13793773159877962</v>
      </c>
      <c r="AW44" s="82">
        <f t="shared" si="31"/>
        <v>0.6103463186003905</v>
      </c>
      <c r="AX44" s="82">
        <f>(AS44+AT44)/AU44</f>
        <v>0.5948946217402807</v>
      </c>
      <c r="AY44" s="32">
        <f t="shared" si="32"/>
        <v>0.5948946217402807</v>
      </c>
      <c r="AZ44" s="75" t="s">
        <v>546</v>
      </c>
      <c r="BA44" s="75" t="s">
        <v>557</v>
      </c>
      <c r="BB44" s="86" t="s">
        <v>619</v>
      </c>
      <c r="BC44" s="12">
        <v>15.642986425339366</v>
      </c>
      <c r="BD44">
        <v>-5.082976739148905</v>
      </c>
      <c r="BE44" s="136">
        <v>-6.8352941176470585</v>
      </c>
      <c r="BF44">
        <v>74.3</v>
      </c>
      <c r="BG44">
        <v>113.40614525139665</v>
      </c>
      <c r="BH44" s="82">
        <f t="shared" si="33"/>
        <v>0.13793773159877962</v>
      </c>
      <c r="BI44" s="82">
        <f t="shared" si="34"/>
        <v>0.6103463186003905</v>
      </c>
      <c r="BJ44" s="82">
        <f t="shared" si="35"/>
        <v>0.5948946217402807</v>
      </c>
      <c r="BK44" s="32">
        <f t="shared" si="36"/>
        <v>0.5948946217402807</v>
      </c>
      <c r="BL44" s="82" t="s">
        <v>623</v>
      </c>
      <c r="BM44" s="82" t="s">
        <v>557</v>
      </c>
      <c r="BN44" s="88" t="s">
        <v>619</v>
      </c>
      <c r="BO44">
        <v>10.702570639473127</v>
      </c>
      <c r="BP44">
        <v>0.9783546713007294</v>
      </c>
      <c r="BQ44" s="136">
        <v>0.29742936052687485</v>
      </c>
      <c r="BR44" s="92">
        <v>0</v>
      </c>
      <c r="BS44" s="82">
        <v>39.10614525139665</v>
      </c>
      <c r="BT44" s="82">
        <f t="shared" si="37"/>
        <v>0.27368002063795566</v>
      </c>
      <c r="BU44" s="52">
        <f t="shared" si="44"/>
        <v>0.02501792659469008</v>
      </c>
      <c r="BV44" s="52">
        <f t="shared" si="38"/>
        <v>0.007605693647758657</v>
      </c>
      <c r="BW44" s="32">
        <f t="shared" si="39"/>
        <v>0.007605693647758657</v>
      </c>
      <c r="BX44" s="133">
        <v>3.076923076923077</v>
      </c>
      <c r="BY44" s="32">
        <f t="shared" si="45"/>
        <v>1.7461538461538464</v>
      </c>
      <c r="BZ44" s="32">
        <f t="shared" si="46"/>
        <v>2.4063348416289596</v>
      </c>
      <c r="CA44" s="52">
        <v>2.729958511426144</v>
      </c>
      <c r="CB44" s="52">
        <v>2.9334781031568387</v>
      </c>
      <c r="CC44" s="49">
        <f t="shared" si="47"/>
        <v>2.9334781031568387</v>
      </c>
      <c r="CD44" s="49">
        <f t="shared" si="48"/>
        <v>0.1767976708646617</v>
      </c>
      <c r="CE44" s="49">
        <f t="shared" si="49"/>
        <v>0.6935243787795007</v>
      </c>
      <c r="CF44" s="49">
        <v>-1.5384615384615385</v>
      </c>
      <c r="CG44" s="49">
        <f t="shared" si="50"/>
        <v>0.6416013726614376</v>
      </c>
      <c r="CH44" s="49">
        <f t="shared" si="51"/>
        <v>0.031255054061047116</v>
      </c>
      <c r="CI44" s="49">
        <f t="shared" si="52"/>
        <v>0.04670675092115684</v>
      </c>
      <c r="CJ44" s="49">
        <v>-1.5384615384615385</v>
      </c>
      <c r="CK44" s="49">
        <f t="shared" si="53"/>
        <v>0.6416013726614376</v>
      </c>
      <c r="CL44" s="49">
        <f t="shared" si="40"/>
        <v>0.04670675092115684</v>
      </c>
      <c r="CM44" s="49">
        <v>3.278688524590164</v>
      </c>
      <c r="CN44" s="49">
        <f t="shared" si="54"/>
        <v>0.08384074941451991</v>
      </c>
      <c r="CO44" s="49">
        <f t="shared" si="41"/>
        <v>0.07623505576676125</v>
      </c>
      <c r="CP44" s="131" t="s">
        <v>46</v>
      </c>
      <c r="CQ44" s="52" t="s">
        <v>90</v>
      </c>
      <c r="CR44" s="67">
        <v>4.481614057923853</v>
      </c>
      <c r="CS44" s="60">
        <f t="shared" si="55"/>
        <v>3.1508448271546223</v>
      </c>
      <c r="CT44" s="60">
        <f t="shared" si="56"/>
        <v>3.811025822629735</v>
      </c>
      <c r="CU44" s="32">
        <v>2.340312375865282</v>
      </c>
      <c r="CV44" s="82">
        <f t="shared" si="57"/>
        <v>0.7699633981562184</v>
      </c>
      <c r="CW44" s="82">
        <f t="shared" si="58"/>
        <v>1.2866901060710574</v>
      </c>
      <c r="CX44">
        <v>3.7714285714285722</v>
      </c>
      <c r="CY44">
        <f t="shared" si="59"/>
        <v>0.6884232631164852</v>
      </c>
      <c r="CZ44">
        <f t="shared" si="60"/>
        <v>0.0780769445160947</v>
      </c>
      <c r="DA44">
        <f t="shared" si="61"/>
        <v>0.09352864137620442</v>
      </c>
      <c r="DB44">
        <v>3.7714285714285722</v>
      </c>
      <c r="DC44">
        <f t="shared" si="62"/>
        <v>0.6884232631164852</v>
      </c>
      <c r="DD44">
        <f t="shared" si="42"/>
        <v>0.09352864137620442</v>
      </c>
      <c r="DE44">
        <v>5.368825252196551</v>
      </c>
      <c r="DF44">
        <f t="shared" si="63"/>
        <v>0.13728853144902609</v>
      </c>
      <c r="DG44">
        <f t="shared" si="43"/>
        <v>0.12968283780126744</v>
      </c>
      <c r="DH44" s="12">
        <v>0</v>
      </c>
      <c r="DI44" s="145">
        <v>1</v>
      </c>
    </row>
    <row r="45" spans="1:113" ht="13.5">
      <c r="A45" s="19">
        <v>11</v>
      </c>
      <c r="B45" s="20" t="s">
        <v>172</v>
      </c>
      <c r="C45" t="s">
        <v>560</v>
      </c>
      <c r="D45" s="58">
        <v>25401</v>
      </c>
      <c r="E45" s="22">
        <v>28</v>
      </c>
      <c r="F45" s="20">
        <v>12</v>
      </c>
      <c r="G45" s="20">
        <v>2</v>
      </c>
      <c r="H45" s="20">
        <v>0</v>
      </c>
      <c r="I45" s="20">
        <v>0</v>
      </c>
      <c r="J45" s="104">
        <f t="shared" si="19"/>
        <v>35.71428571428571</v>
      </c>
      <c r="K45" s="104">
        <f t="shared" si="20"/>
        <v>0.42857142857142855</v>
      </c>
      <c r="L45" s="103">
        <f t="shared" si="21"/>
        <v>1</v>
      </c>
      <c r="M45" s="103">
        <f t="shared" si="22"/>
        <v>1</v>
      </c>
      <c r="N45" s="105">
        <f t="shared" si="23"/>
        <v>0</v>
      </c>
      <c r="O45" s="103">
        <f t="shared" si="24"/>
        <v>0</v>
      </c>
      <c r="P45" s="105">
        <f t="shared" si="25"/>
        <v>35.71428571428571</v>
      </c>
      <c r="Q45" s="26" t="s">
        <v>298</v>
      </c>
      <c r="R45" s="20">
        <v>0</v>
      </c>
      <c r="S45" s="22"/>
      <c r="T45" s="27">
        <v>0</v>
      </c>
      <c r="U45" s="26">
        <v>0</v>
      </c>
      <c r="V45" s="22"/>
      <c r="W45" s="28">
        <v>0</v>
      </c>
      <c r="X45" s="22"/>
      <c r="Y45" s="20">
        <v>0</v>
      </c>
      <c r="Z45" s="22" t="s">
        <v>311</v>
      </c>
      <c r="AA45" s="14">
        <v>3.3295403252049587</v>
      </c>
      <c r="AB45">
        <v>1.4238095238095236</v>
      </c>
      <c r="AC45" s="32">
        <v>1.1520737327188941</v>
      </c>
      <c r="AD45" s="32">
        <f t="shared" si="26"/>
        <v>1.1520737327188941</v>
      </c>
      <c r="AE45">
        <v>1.8734478446918077</v>
      </c>
      <c r="AF45">
        <v>2.340312375865282</v>
      </c>
      <c r="AG45">
        <v>1.9241381779274236</v>
      </c>
      <c r="AH45">
        <v>3.1102757740215004</v>
      </c>
      <c r="AI45">
        <v>3.7975860226192313</v>
      </c>
      <c r="AJ45" s="1" t="s">
        <v>389</v>
      </c>
      <c r="AK45">
        <f t="shared" si="27"/>
        <v>3.1102757740215004</v>
      </c>
      <c r="AL45">
        <f t="shared" si="28"/>
        <v>3.7975860226192313</v>
      </c>
      <c r="AM45" s="32">
        <f t="shared" si="29"/>
        <v>3.7975860226192313</v>
      </c>
      <c r="AN45" s="75" t="s">
        <v>546</v>
      </c>
      <c r="AO45" s="75" t="s">
        <v>557</v>
      </c>
      <c r="AP45" s="86" t="s">
        <v>619</v>
      </c>
      <c r="AQ45" s="86">
        <v>13.890669046841214</v>
      </c>
      <c r="AR45">
        <v>-4.966666666666668</v>
      </c>
      <c r="AS45">
        <v>-5.082976739148905</v>
      </c>
      <c r="AT45" s="32">
        <v>74.3</v>
      </c>
      <c r="AU45" s="32">
        <v>113.40614525139665</v>
      </c>
      <c r="AV45" s="82">
        <f t="shared" si="30"/>
        <v>0.1224860347386699</v>
      </c>
      <c r="AW45" s="82">
        <f t="shared" si="31"/>
        <v>0.6113719250366589</v>
      </c>
      <c r="AX45" s="82">
        <f>(AS45+AT45)/AU45</f>
        <v>0.6103463186003905</v>
      </c>
      <c r="AY45" s="32">
        <f t="shared" si="32"/>
        <v>0.6103463186003905</v>
      </c>
      <c r="AZ45" s="75" t="s">
        <v>546</v>
      </c>
      <c r="BA45" s="75" t="s">
        <v>557</v>
      </c>
      <c r="BB45" s="86" t="s">
        <v>619</v>
      </c>
      <c r="BC45" s="12">
        <v>13.890669046841214</v>
      </c>
      <c r="BD45">
        <v>-4.966666666666668</v>
      </c>
      <c r="BE45" s="136">
        <v>-5.082976739148905</v>
      </c>
      <c r="BF45">
        <v>74.3</v>
      </c>
      <c r="BG45">
        <v>113.40614525139665</v>
      </c>
      <c r="BH45" s="82">
        <f t="shared" si="33"/>
        <v>0.1224860347386699</v>
      </c>
      <c r="BI45" s="82">
        <f t="shared" si="34"/>
        <v>0.6113719250366589</v>
      </c>
      <c r="BJ45" s="82">
        <f t="shared" si="35"/>
        <v>0.6103463186003905</v>
      </c>
      <c r="BK45" s="32">
        <f t="shared" si="36"/>
        <v>0.6103463186003905</v>
      </c>
      <c r="BL45" s="82" t="s">
        <v>623</v>
      </c>
      <c r="BM45" s="82" t="s">
        <v>557</v>
      </c>
      <c r="BN45" s="88" t="s">
        <v>619</v>
      </c>
      <c r="BO45">
        <v>10.702570639473127</v>
      </c>
      <c r="BP45">
        <v>0.9783546713007294</v>
      </c>
      <c r="BQ45" s="136">
        <v>0.29742936052687485</v>
      </c>
      <c r="BR45" s="92">
        <v>0</v>
      </c>
      <c r="BS45" s="82">
        <v>39.10614525139665</v>
      </c>
      <c r="BT45" s="82">
        <f t="shared" si="37"/>
        <v>0.27368002063795566</v>
      </c>
      <c r="BU45" s="52">
        <f t="shared" si="44"/>
        <v>0.02501792659469008</v>
      </c>
      <c r="BV45" s="52">
        <f t="shared" si="38"/>
        <v>0.007605693647758657</v>
      </c>
      <c r="BW45" s="32">
        <f t="shared" si="39"/>
        <v>0.007605693647758657</v>
      </c>
      <c r="BX45" s="133">
        <v>3.076923076923077</v>
      </c>
      <c r="BY45" s="32">
        <f t="shared" si="45"/>
        <v>1.6531135531135535</v>
      </c>
      <c r="BZ45" s="32">
        <f t="shared" si="46"/>
        <v>1.924849344204183</v>
      </c>
      <c r="CA45" s="52">
        <v>2.729958511426144</v>
      </c>
      <c r="CB45" s="52">
        <v>2.9334781031568387</v>
      </c>
      <c r="CC45" s="49">
        <f t="shared" si="47"/>
        <v>2.9334781031568387</v>
      </c>
      <c r="CD45" s="49">
        <f t="shared" si="48"/>
        <v>0.1767976708646617</v>
      </c>
      <c r="CE45" s="49">
        <f t="shared" si="49"/>
        <v>0.8641079194623926</v>
      </c>
      <c r="CF45" s="49">
        <v>-1.5384615384615385</v>
      </c>
      <c r="CG45" s="49">
        <f t="shared" si="50"/>
        <v>0.6416013726614376</v>
      </c>
      <c r="CH45" s="49">
        <f t="shared" si="51"/>
        <v>0.030229447624778638</v>
      </c>
      <c r="CI45" s="49">
        <f t="shared" si="52"/>
        <v>0.031255054061047116</v>
      </c>
      <c r="CJ45" s="49">
        <v>-1.5384615384615385</v>
      </c>
      <c r="CK45" s="49">
        <f t="shared" si="53"/>
        <v>0.6416013726614376</v>
      </c>
      <c r="CL45" s="49">
        <f t="shared" si="40"/>
        <v>0.031255054061047116</v>
      </c>
      <c r="CM45" s="49">
        <v>3.278688524590164</v>
      </c>
      <c r="CN45" s="49">
        <f t="shared" si="54"/>
        <v>0.08384074941451991</v>
      </c>
      <c r="CO45" s="49">
        <f t="shared" si="41"/>
        <v>0.07623505576676125</v>
      </c>
      <c r="CP45" s="131" t="s">
        <v>46</v>
      </c>
      <c r="CQ45" s="52" t="s">
        <v>90</v>
      </c>
      <c r="CR45" s="60">
        <v>4.481614057923853</v>
      </c>
      <c r="CS45" s="60">
        <f t="shared" si="55"/>
        <v>3.057804534114329</v>
      </c>
      <c r="CT45" s="60">
        <f t="shared" si="56"/>
        <v>3.3295403252049587</v>
      </c>
      <c r="CU45" s="32">
        <v>2.340312375865282</v>
      </c>
      <c r="CV45" s="82">
        <f t="shared" si="57"/>
        <v>0.7699633981562184</v>
      </c>
      <c r="CW45" s="82">
        <f t="shared" si="58"/>
        <v>1.4572736467539493</v>
      </c>
      <c r="CX45">
        <v>3.7714285714285722</v>
      </c>
      <c r="CY45">
        <f t="shared" si="59"/>
        <v>0.6884232631164852</v>
      </c>
      <c r="CZ45">
        <f t="shared" si="60"/>
        <v>0.07705133807982623</v>
      </c>
      <c r="DA45">
        <f t="shared" si="61"/>
        <v>0.0780769445160947</v>
      </c>
      <c r="DB45">
        <v>3.7714285714285722</v>
      </c>
      <c r="DC45">
        <f t="shared" si="62"/>
        <v>0.6884232631164852</v>
      </c>
      <c r="DD45">
        <f t="shared" si="42"/>
        <v>0.0780769445160947</v>
      </c>
      <c r="DE45">
        <v>5.368825252196551</v>
      </c>
      <c r="DF45">
        <f t="shared" si="63"/>
        <v>0.13728853144902609</v>
      </c>
      <c r="DG45">
        <f t="shared" si="43"/>
        <v>0.12968283780126744</v>
      </c>
      <c r="DH45" s="12">
        <v>0</v>
      </c>
      <c r="DI45" s="145">
        <v>1</v>
      </c>
    </row>
    <row r="46" spans="1:113" ht="12.75">
      <c r="A46" s="19">
        <v>18</v>
      </c>
      <c r="B46" s="20" t="s">
        <v>173</v>
      </c>
      <c r="C46" t="s">
        <v>561</v>
      </c>
      <c r="D46" s="58">
        <v>25287</v>
      </c>
      <c r="E46" s="22">
        <v>64</v>
      </c>
      <c r="F46" s="20">
        <v>6</v>
      </c>
      <c r="G46" s="20">
        <v>3</v>
      </c>
      <c r="H46" s="20">
        <v>0</v>
      </c>
      <c r="I46" s="20">
        <v>0</v>
      </c>
      <c r="J46" s="104">
        <f t="shared" si="19"/>
        <v>7.03125</v>
      </c>
      <c r="K46" s="104">
        <f t="shared" si="20"/>
        <v>0.09375</v>
      </c>
      <c r="L46" s="103">
        <f t="shared" si="21"/>
        <v>1</v>
      </c>
      <c r="M46" s="103">
        <f t="shared" si="22"/>
        <v>1</v>
      </c>
      <c r="N46" s="105">
        <f t="shared" si="23"/>
        <v>0</v>
      </c>
      <c r="O46" s="103">
        <f t="shared" si="24"/>
        <v>0</v>
      </c>
      <c r="P46" s="105">
        <f t="shared" si="25"/>
        <v>7.03125</v>
      </c>
      <c r="Q46" s="26" t="s">
        <v>294</v>
      </c>
      <c r="R46" s="20">
        <v>1</v>
      </c>
      <c r="S46" s="22"/>
      <c r="T46" s="27">
        <v>0</v>
      </c>
      <c r="U46" s="26">
        <v>0</v>
      </c>
      <c r="V46" s="22"/>
      <c r="W46" s="28">
        <v>0</v>
      </c>
      <c r="X46" s="22"/>
      <c r="Y46" s="20">
        <v>0</v>
      </c>
      <c r="Z46" s="22" t="s">
        <v>314</v>
      </c>
      <c r="AA46" s="14">
        <v>3.811025822629735</v>
      </c>
      <c r="AB46">
        <v>1.3307692307692307</v>
      </c>
      <c r="AC46" s="32">
        <v>0.6705882352941177</v>
      </c>
      <c r="AD46" s="32">
        <f t="shared" si="26"/>
        <v>1.3307692307692307</v>
      </c>
      <c r="AE46">
        <v>1.7028643040089158</v>
      </c>
      <c r="AF46">
        <v>2.340312375865282</v>
      </c>
      <c r="AG46">
        <v>1.9241381779274236</v>
      </c>
      <c r="AH46">
        <v>3.1102757740215004</v>
      </c>
      <c r="AI46">
        <v>3.6270024819363393</v>
      </c>
      <c r="AJ46" s="1" t="s">
        <v>388</v>
      </c>
      <c r="AK46">
        <f t="shared" si="27"/>
        <v>2.340312375865282</v>
      </c>
      <c r="AL46">
        <f t="shared" si="28"/>
        <v>1.9241381779274236</v>
      </c>
      <c r="AM46" s="32">
        <f t="shared" si="29"/>
        <v>2.340312375865282</v>
      </c>
      <c r="AN46" t="s">
        <v>547</v>
      </c>
      <c r="AO46" t="s">
        <v>558</v>
      </c>
      <c r="AP46" s="1" t="s">
        <v>620</v>
      </c>
      <c r="AQ46" s="1">
        <v>15.642986425339366</v>
      </c>
      <c r="AR46">
        <v>3.7714285714285722</v>
      </c>
      <c r="AT46" s="32">
        <v>74.3</v>
      </c>
      <c r="AU46" s="32">
        <v>113.40614525139665</v>
      </c>
      <c r="AV46" s="82">
        <f t="shared" si="30"/>
        <v>0.13793773159877962</v>
      </c>
      <c r="AW46" s="82">
        <f t="shared" si="31"/>
        <v>0.6884232631164852</v>
      </c>
      <c r="AX46" s="82"/>
      <c r="AY46" s="32">
        <f t="shared" si="32"/>
        <v>0.6884232631164852</v>
      </c>
      <c r="AZ46" s="59" t="s">
        <v>547</v>
      </c>
      <c r="BA46" t="s">
        <v>558</v>
      </c>
      <c r="BB46" s="1" t="s">
        <v>620</v>
      </c>
      <c r="BC46" s="12">
        <v>15.642986425339366</v>
      </c>
      <c r="BD46">
        <v>3.7714285714285722</v>
      </c>
      <c r="BE46" s="136"/>
      <c r="BF46">
        <v>74.3</v>
      </c>
      <c r="BG46">
        <v>113.40614525139665</v>
      </c>
      <c r="BH46" s="82">
        <f t="shared" si="33"/>
        <v>0.13793773159877962</v>
      </c>
      <c r="BI46" s="82">
        <f t="shared" si="34"/>
        <v>0.6884232631164852</v>
      </c>
      <c r="BJ46" s="82">
        <f t="shared" si="35"/>
        <v>0.6551673177436119</v>
      </c>
      <c r="BK46" s="32">
        <f t="shared" si="36"/>
        <v>0.6884232631164852</v>
      </c>
      <c r="BL46" s="82" t="s">
        <v>625</v>
      </c>
      <c r="BM46" s="82" t="s">
        <v>629</v>
      </c>
      <c r="BN46" s="88" t="s">
        <v>619</v>
      </c>
      <c r="BO46">
        <v>3.441176470588235</v>
      </c>
      <c r="BP46">
        <v>0.29949273851712876</v>
      </c>
      <c r="BQ46" s="137"/>
      <c r="BR46" s="32">
        <v>0</v>
      </c>
      <c r="BS46" s="32">
        <v>17.391304347826086</v>
      </c>
      <c r="BT46" s="82">
        <f t="shared" si="37"/>
        <v>0.19786764705882354</v>
      </c>
      <c r="BU46" s="52">
        <f t="shared" si="44"/>
        <v>0.017220832464734905</v>
      </c>
      <c r="BV46" s="52">
        <f t="shared" si="38"/>
        <v>0</v>
      </c>
      <c r="BW46" s="32">
        <f t="shared" si="39"/>
        <v>0.017220832464734905</v>
      </c>
      <c r="BX46" s="133">
        <v>3.076923076923077</v>
      </c>
      <c r="BY46" s="32">
        <f t="shared" si="45"/>
        <v>1.7461538461538464</v>
      </c>
      <c r="BZ46" s="32">
        <f t="shared" si="46"/>
        <v>1.7461538461538464</v>
      </c>
      <c r="CA46" s="52">
        <v>2.729958511426144</v>
      </c>
      <c r="CB46" s="52">
        <v>2.9334781031568387</v>
      </c>
      <c r="CC46" s="49">
        <f t="shared" si="47"/>
        <v>2.729958511426144</v>
      </c>
      <c r="CD46" s="49">
        <f t="shared" si="48"/>
        <v>0.38964613556086203</v>
      </c>
      <c r="CE46" s="49">
        <f t="shared" si="49"/>
        <v>0.38964613556086203</v>
      </c>
      <c r="CF46" s="49">
        <v>-0.8368200836820079</v>
      </c>
      <c r="CG46" s="49">
        <f t="shared" si="50"/>
        <v>0.6477883517993329</v>
      </c>
      <c r="CH46" s="49">
        <f t="shared" si="51"/>
        <v>0.040634911317152245</v>
      </c>
      <c r="CI46" s="49">
        <f t="shared" si="52"/>
        <v>0.040634911317152245</v>
      </c>
      <c r="CJ46" s="49">
        <v>-0.8368200836820079</v>
      </c>
      <c r="CK46" s="49">
        <f t="shared" si="53"/>
        <v>0.6477883517993329</v>
      </c>
      <c r="CL46" s="49">
        <f t="shared" si="40"/>
        <v>0.040634911317152245</v>
      </c>
      <c r="CM46" s="49">
        <v>1.4889250461004448</v>
      </c>
      <c r="CN46" s="49">
        <f t="shared" si="54"/>
        <v>0.08561319015077558</v>
      </c>
      <c r="CO46" s="49">
        <f t="shared" si="41"/>
        <v>0.06839235768604067</v>
      </c>
      <c r="CP46" s="133" t="s">
        <v>51</v>
      </c>
      <c r="CQ46" s="52" t="s">
        <v>83</v>
      </c>
      <c r="CR46" s="65">
        <v>3.857566765578635</v>
      </c>
      <c r="CS46" s="60">
        <f t="shared" si="55"/>
        <v>2.526797534809404</v>
      </c>
      <c r="CT46" s="60">
        <f t="shared" si="56"/>
        <v>2.526797534809404</v>
      </c>
      <c r="CU46" s="32">
        <v>3.697687368205091</v>
      </c>
      <c r="CV46" s="82">
        <f t="shared" si="57"/>
        <v>1.357374992339809</v>
      </c>
      <c r="CW46" s="82">
        <f t="shared" si="58"/>
        <v>1.357374992339809</v>
      </c>
      <c r="CX46">
        <v>-7.12166172106825</v>
      </c>
      <c r="CY46">
        <f t="shared" si="59"/>
        <v>0.5923694710724189</v>
      </c>
      <c r="CZ46">
        <f t="shared" si="60"/>
        <v>0.09605379204406628</v>
      </c>
      <c r="DA46">
        <f t="shared" si="61"/>
        <v>0.09605379204406628</v>
      </c>
      <c r="DB46">
        <v>-7.12166172106825</v>
      </c>
      <c r="DC46">
        <f t="shared" si="62"/>
        <v>0.5923694710724189</v>
      </c>
      <c r="DD46">
        <f t="shared" si="42"/>
        <v>0.09605379204406628</v>
      </c>
      <c r="DE46">
        <v>2.8189910979228485</v>
      </c>
      <c r="DF46">
        <f t="shared" si="63"/>
        <v>0.1620919881305638</v>
      </c>
      <c r="DG46">
        <f t="shared" si="43"/>
        <v>0.1448711556658289</v>
      </c>
      <c r="DH46" s="12">
        <v>1</v>
      </c>
      <c r="DI46" s="145">
        <v>0</v>
      </c>
    </row>
    <row r="47" spans="1:113" ht="13.5">
      <c r="A47" s="19">
        <v>15</v>
      </c>
      <c r="B47" s="20" t="s">
        <v>174</v>
      </c>
      <c r="C47" t="s">
        <v>562</v>
      </c>
      <c r="D47" s="58">
        <v>25380</v>
      </c>
      <c r="E47" s="22">
        <v>50</v>
      </c>
      <c r="F47" s="20">
        <v>4</v>
      </c>
      <c r="G47" s="20">
        <v>5</v>
      </c>
      <c r="H47" s="20">
        <v>0</v>
      </c>
      <c r="I47" s="20">
        <v>0</v>
      </c>
      <c r="J47" s="104">
        <f t="shared" si="19"/>
        <v>4.666666666666667</v>
      </c>
      <c r="K47" s="104">
        <f t="shared" si="20"/>
        <v>0.08</v>
      </c>
      <c r="L47" s="103">
        <f t="shared" si="21"/>
        <v>1</v>
      </c>
      <c r="M47" s="103">
        <f t="shared" si="22"/>
        <v>1</v>
      </c>
      <c r="N47" s="105">
        <f t="shared" si="23"/>
        <v>0</v>
      </c>
      <c r="O47" s="103">
        <f t="shared" si="24"/>
        <v>0</v>
      </c>
      <c r="P47" s="105">
        <f t="shared" si="25"/>
        <v>4.666666666666667</v>
      </c>
      <c r="Q47" s="26" t="s">
        <v>294</v>
      </c>
      <c r="R47" s="20">
        <v>1</v>
      </c>
      <c r="S47" s="22"/>
      <c r="T47" s="27">
        <v>0</v>
      </c>
      <c r="U47" s="26">
        <v>0</v>
      </c>
      <c r="V47" s="22"/>
      <c r="W47" s="28">
        <v>0</v>
      </c>
      <c r="X47" s="22"/>
      <c r="Y47" s="20">
        <v>0</v>
      </c>
      <c r="Z47" s="22" t="s">
        <v>299</v>
      </c>
      <c r="AA47" s="14">
        <v>3.3295403252049587</v>
      </c>
      <c r="AB47">
        <v>1.4238095238095236</v>
      </c>
      <c r="AC47" s="32">
        <v>1.1520737327188941</v>
      </c>
      <c r="AD47" s="32">
        <f t="shared" si="26"/>
        <v>1.4238095238095236</v>
      </c>
      <c r="AE47">
        <v>1.8734478446918077</v>
      </c>
      <c r="AF47">
        <v>2.340312375865282</v>
      </c>
      <c r="AG47">
        <v>1.9241381779274236</v>
      </c>
      <c r="AH47">
        <v>3.1102757740215004</v>
      </c>
      <c r="AI47">
        <v>3.7975860226192313</v>
      </c>
      <c r="AJ47" s="1" t="s">
        <v>389</v>
      </c>
      <c r="AK47">
        <f t="shared" si="27"/>
        <v>3.1102757740215004</v>
      </c>
      <c r="AL47">
        <f t="shared" si="28"/>
        <v>3.7975860226192313</v>
      </c>
      <c r="AM47" s="32">
        <f t="shared" si="29"/>
        <v>3.1102757740215004</v>
      </c>
      <c r="AN47" s="75" t="s">
        <v>546</v>
      </c>
      <c r="AO47" s="75" t="s">
        <v>557</v>
      </c>
      <c r="AP47" s="86" t="s">
        <v>619</v>
      </c>
      <c r="AQ47" s="86">
        <v>13.890669046841214</v>
      </c>
      <c r="AR47">
        <v>-4.966666666666668</v>
      </c>
      <c r="AT47" s="32">
        <v>74.3</v>
      </c>
      <c r="AU47" s="32">
        <v>113.40614525139665</v>
      </c>
      <c r="AV47" s="82">
        <f t="shared" si="30"/>
        <v>0.1224860347386699</v>
      </c>
      <c r="AW47" s="82">
        <f t="shared" si="31"/>
        <v>0.6113719250366589</v>
      </c>
      <c r="AX47" s="82"/>
      <c r="AY47" s="32">
        <f t="shared" si="32"/>
        <v>0.6113719250366589</v>
      </c>
      <c r="AZ47" s="75" t="s">
        <v>546</v>
      </c>
      <c r="BA47" s="75" t="s">
        <v>557</v>
      </c>
      <c r="BB47" s="86" t="s">
        <v>619</v>
      </c>
      <c r="BC47" s="12">
        <v>13.890669046841214</v>
      </c>
      <c r="BD47">
        <v>-4.966666666666668</v>
      </c>
      <c r="BE47" s="136"/>
      <c r="BF47">
        <v>74.3</v>
      </c>
      <c r="BG47">
        <v>113.40614525139665</v>
      </c>
      <c r="BH47" s="82">
        <f t="shared" si="33"/>
        <v>0.1224860347386699</v>
      </c>
      <c r="BI47" s="82">
        <f t="shared" si="34"/>
        <v>0.6113719250366589</v>
      </c>
      <c r="BJ47" s="82">
        <f t="shared" si="35"/>
        <v>0.6551673177436119</v>
      </c>
      <c r="BK47" s="32">
        <f t="shared" si="36"/>
        <v>0.6113719250366589</v>
      </c>
      <c r="BL47" s="82" t="s">
        <v>623</v>
      </c>
      <c r="BM47" s="82" t="s">
        <v>557</v>
      </c>
      <c r="BN47" s="88" t="s">
        <v>619</v>
      </c>
      <c r="BO47">
        <v>10.702570639473127</v>
      </c>
      <c r="BP47">
        <v>0.9783546713007294</v>
      </c>
      <c r="BQ47" s="137"/>
      <c r="BR47" s="92">
        <v>0</v>
      </c>
      <c r="BS47" s="82">
        <v>39.10614525139665</v>
      </c>
      <c r="BT47" s="82">
        <f t="shared" si="37"/>
        <v>0.27368002063795566</v>
      </c>
      <c r="BU47" s="52">
        <f t="shared" si="44"/>
        <v>0.02501792659469008</v>
      </c>
      <c r="BV47" s="52">
        <f t="shared" si="38"/>
        <v>0</v>
      </c>
      <c r="BW47" s="32">
        <f t="shared" si="39"/>
        <v>0.02501792659469008</v>
      </c>
      <c r="BX47" s="133">
        <v>3.076923076923077</v>
      </c>
      <c r="BY47" s="32">
        <f t="shared" si="45"/>
        <v>1.6531135531135535</v>
      </c>
      <c r="BZ47" s="32">
        <f t="shared" si="46"/>
        <v>1.6531135531135535</v>
      </c>
      <c r="CA47" s="52">
        <v>2.729958511426144</v>
      </c>
      <c r="CB47" s="52">
        <v>2.9334781031568387</v>
      </c>
      <c r="CC47" s="49">
        <f t="shared" si="47"/>
        <v>2.9334781031568387</v>
      </c>
      <c r="CD47" s="49">
        <f t="shared" si="48"/>
        <v>0.1767976708646617</v>
      </c>
      <c r="CE47" s="49">
        <f t="shared" si="49"/>
        <v>0.1767976708646617</v>
      </c>
      <c r="CF47" s="49">
        <v>-1.5384615384615385</v>
      </c>
      <c r="CG47" s="49">
        <f t="shared" si="50"/>
        <v>0.6416013726614376</v>
      </c>
      <c r="CH47" s="49">
        <f t="shared" si="51"/>
        <v>0.030229447624778638</v>
      </c>
      <c r="CI47" s="49">
        <f t="shared" si="52"/>
        <v>0.030229447624778638</v>
      </c>
      <c r="CJ47" s="49">
        <v>-1.5384615384615385</v>
      </c>
      <c r="CK47" s="49">
        <f t="shared" si="53"/>
        <v>0.6416013726614376</v>
      </c>
      <c r="CL47" s="49">
        <f t="shared" si="40"/>
        <v>0.030229447624778638</v>
      </c>
      <c r="CM47" s="49">
        <v>3.278688524590164</v>
      </c>
      <c r="CN47" s="49">
        <f t="shared" si="54"/>
        <v>0.08384074941451991</v>
      </c>
      <c r="CO47" s="49">
        <f t="shared" si="41"/>
        <v>0.058822822819829826</v>
      </c>
      <c r="CP47" s="133" t="s">
        <v>51</v>
      </c>
      <c r="CQ47" s="52" t="s">
        <v>83</v>
      </c>
      <c r="CR47" s="60">
        <v>3.857566765578635</v>
      </c>
      <c r="CS47" s="60">
        <f t="shared" si="55"/>
        <v>2.4337572417691113</v>
      </c>
      <c r="CT47" s="60">
        <f t="shared" si="56"/>
        <v>2.4337572417691113</v>
      </c>
      <c r="CU47" s="32">
        <v>3.697687368205091</v>
      </c>
      <c r="CV47" s="82">
        <f t="shared" si="57"/>
        <v>0.5874115941835907</v>
      </c>
      <c r="CW47" s="82">
        <f t="shared" si="58"/>
        <v>0.5874115941835907</v>
      </c>
      <c r="CX47">
        <v>-7.12166172106825</v>
      </c>
      <c r="CY47">
        <f t="shared" si="59"/>
        <v>0.5923694710724189</v>
      </c>
      <c r="CZ47">
        <f t="shared" si="60"/>
        <v>0.01900245396424005</v>
      </c>
      <c r="DA47">
        <f t="shared" si="61"/>
        <v>0.01900245396424005</v>
      </c>
      <c r="DB47">
        <v>-7.12166172106825</v>
      </c>
      <c r="DC47">
        <f t="shared" si="62"/>
        <v>0.5923694710724189</v>
      </c>
      <c r="DD47">
        <f t="shared" si="42"/>
        <v>0.01900245396424005</v>
      </c>
      <c r="DE47">
        <v>0.5934718100890208</v>
      </c>
      <c r="DF47">
        <f t="shared" si="63"/>
        <v>0.015175922000847818</v>
      </c>
      <c r="DG47">
        <f t="shared" si="43"/>
        <v>0.009842004593842263</v>
      </c>
      <c r="DH47" s="12">
        <v>0</v>
      </c>
      <c r="DI47" s="145">
        <v>0</v>
      </c>
    </row>
    <row r="48" spans="1:113" ht="12.75">
      <c r="A48" s="19">
        <v>16</v>
      </c>
      <c r="B48" s="20" t="s">
        <v>175</v>
      </c>
      <c r="C48" t="s">
        <v>563</v>
      </c>
      <c r="D48" s="58">
        <v>25557</v>
      </c>
      <c r="E48" s="22">
        <v>29</v>
      </c>
      <c r="F48" s="20">
        <v>3</v>
      </c>
      <c r="G48" s="20">
        <v>3</v>
      </c>
      <c r="H48" s="20">
        <v>4</v>
      </c>
      <c r="I48" s="20">
        <v>4</v>
      </c>
      <c r="J48" s="104">
        <f t="shared" si="19"/>
        <v>7.758620689655173</v>
      </c>
      <c r="K48" s="104">
        <f t="shared" si="20"/>
        <v>0.10344827586206896</v>
      </c>
      <c r="L48" s="103">
        <f t="shared" si="21"/>
        <v>1</v>
      </c>
      <c r="M48" s="103">
        <f t="shared" si="22"/>
        <v>1</v>
      </c>
      <c r="N48" s="105">
        <f t="shared" si="23"/>
        <v>9.195402298850574</v>
      </c>
      <c r="O48" s="103">
        <f t="shared" si="24"/>
        <v>1</v>
      </c>
      <c r="P48" s="105">
        <f t="shared" si="25"/>
        <v>-1.4367816091954015</v>
      </c>
      <c r="Q48" s="26" t="s">
        <v>294</v>
      </c>
      <c r="R48" s="20">
        <v>1</v>
      </c>
      <c r="S48" s="22"/>
      <c r="T48" s="27">
        <v>0</v>
      </c>
      <c r="U48" s="26">
        <v>0</v>
      </c>
      <c r="V48" s="22"/>
      <c r="W48" s="28">
        <v>0</v>
      </c>
      <c r="X48" s="22" t="s">
        <v>405</v>
      </c>
      <c r="Y48" s="20">
        <v>0</v>
      </c>
      <c r="Z48" s="22" t="s">
        <v>313</v>
      </c>
      <c r="AA48" s="14">
        <v>4.449586018318451</v>
      </c>
      <c r="AB48">
        <v>1.4238095238095236</v>
      </c>
      <c r="AC48" s="32">
        <v>1.1520737327188941</v>
      </c>
      <c r="AD48" s="32">
        <f t="shared" si="26"/>
        <v>1.4238095238095236</v>
      </c>
      <c r="AE48">
        <v>1.8734478446918077</v>
      </c>
      <c r="AF48">
        <v>2.5634463767695044</v>
      </c>
      <c r="AG48">
        <v>1.9241381779274236</v>
      </c>
      <c r="AH48">
        <v>3.1102757740215004</v>
      </c>
      <c r="AI48">
        <v>3.7975860226192313</v>
      </c>
      <c r="AJ48" s="1" t="s">
        <v>388</v>
      </c>
      <c r="AK48">
        <f t="shared" si="27"/>
        <v>2.5634463767695044</v>
      </c>
      <c r="AL48">
        <f t="shared" si="28"/>
        <v>1.9241381779274236</v>
      </c>
      <c r="AM48" s="32">
        <f t="shared" si="29"/>
        <v>2.5634463767695044</v>
      </c>
      <c r="AN48" s="75" t="s">
        <v>547</v>
      </c>
      <c r="AO48" t="s">
        <v>558</v>
      </c>
      <c r="AP48" s="1" t="s">
        <v>620</v>
      </c>
      <c r="AQ48" s="1">
        <v>13.890669046841214</v>
      </c>
      <c r="AR48">
        <v>0.6521739130434778</v>
      </c>
      <c r="AT48" s="32">
        <v>74.3</v>
      </c>
      <c r="AU48" s="32">
        <v>113.40614525139665</v>
      </c>
      <c r="AV48" s="82">
        <f t="shared" si="30"/>
        <v>0.1224860347386699</v>
      </c>
      <c r="AW48" s="82">
        <f t="shared" si="31"/>
        <v>0.6609180988110555</v>
      </c>
      <c r="AX48" s="82"/>
      <c r="AY48" s="32">
        <f t="shared" si="32"/>
        <v>0.6609180988110555</v>
      </c>
      <c r="AZ48" s="75" t="s">
        <v>546</v>
      </c>
      <c r="BA48" t="s">
        <v>558</v>
      </c>
      <c r="BB48" s="1" t="s">
        <v>620</v>
      </c>
      <c r="BC48" s="12">
        <v>13.890669046841214</v>
      </c>
      <c r="BD48">
        <v>0.6521739130434778</v>
      </c>
      <c r="BE48" s="136"/>
      <c r="BF48">
        <v>74.3</v>
      </c>
      <c r="BG48">
        <v>113.40614525139665</v>
      </c>
      <c r="BH48" s="82">
        <f t="shared" si="33"/>
        <v>0.1224860347386699</v>
      </c>
      <c r="BI48" s="82">
        <f t="shared" si="34"/>
        <v>0.6609180988110555</v>
      </c>
      <c r="BJ48" s="82">
        <f t="shared" si="35"/>
        <v>0.6551673177436119</v>
      </c>
      <c r="BK48" s="32">
        <f t="shared" si="36"/>
        <v>0.6609180988110555</v>
      </c>
      <c r="BL48" s="82" t="s">
        <v>633</v>
      </c>
      <c r="BM48" s="82" t="s">
        <v>631</v>
      </c>
      <c r="BN48" s="88" t="s">
        <v>619</v>
      </c>
      <c r="BO48">
        <v>0.45531135531135525</v>
      </c>
      <c r="BP48">
        <v>0</v>
      </c>
      <c r="BQ48" s="137"/>
      <c r="BR48" s="32">
        <v>3.4</v>
      </c>
      <c r="BS48" s="32">
        <v>10</v>
      </c>
      <c r="BT48" s="82">
        <f t="shared" si="37"/>
        <v>0.045531135531135525</v>
      </c>
      <c r="BU48" s="52">
        <f t="shared" si="44"/>
        <v>0.33999999999999997</v>
      </c>
      <c r="BV48" s="52">
        <f t="shared" si="38"/>
        <v>0.33999999999999997</v>
      </c>
      <c r="BW48" s="32">
        <f t="shared" si="39"/>
        <v>0.33999999999999997</v>
      </c>
      <c r="BX48" s="133">
        <v>3.076923076923077</v>
      </c>
      <c r="BY48" s="32">
        <f t="shared" si="45"/>
        <v>1.6531135531135535</v>
      </c>
      <c r="BZ48" s="32">
        <f t="shared" si="46"/>
        <v>1.6531135531135535</v>
      </c>
      <c r="CA48" s="52">
        <v>2.729958511426144</v>
      </c>
      <c r="CB48" s="52">
        <v>2.9334781031568387</v>
      </c>
      <c r="CC48" s="49">
        <f t="shared" si="47"/>
        <v>2.729958511426144</v>
      </c>
      <c r="CD48" s="49">
        <f t="shared" si="48"/>
        <v>0.1665121346566396</v>
      </c>
      <c r="CE48" s="49">
        <f t="shared" si="49"/>
        <v>0.1665121346566396</v>
      </c>
      <c r="CF48" s="49">
        <v>-0.8368200836820079</v>
      </c>
      <c r="CG48" s="49">
        <f t="shared" si="50"/>
        <v>0.6477883517993329</v>
      </c>
      <c r="CH48" s="49">
        <f t="shared" si="51"/>
        <v>0.013129747011722537</v>
      </c>
      <c r="CI48" s="49">
        <f t="shared" si="52"/>
        <v>0.013129747011722537</v>
      </c>
      <c r="CJ48" s="49">
        <v>-0.8368200836820079</v>
      </c>
      <c r="CK48" s="49">
        <f t="shared" si="53"/>
        <v>0.6477883517993329</v>
      </c>
      <c r="CL48" s="49">
        <f t="shared" si="40"/>
        <v>0.013129747011722537</v>
      </c>
      <c r="CM48" s="49">
        <v>0</v>
      </c>
      <c r="CN48" s="49">
        <f t="shared" si="54"/>
        <v>0.33999999999999997</v>
      </c>
      <c r="CO48" s="49">
        <f t="shared" si="41"/>
        <v>0</v>
      </c>
      <c r="CP48" s="132" t="s">
        <v>49</v>
      </c>
      <c r="CQ48" s="52" t="s">
        <v>92</v>
      </c>
      <c r="CR48" s="60">
        <v>0.45238095238095233</v>
      </c>
      <c r="CS48" s="60">
        <f t="shared" si="55"/>
        <v>0.9714285714285713</v>
      </c>
      <c r="CT48" s="60">
        <f t="shared" si="56"/>
        <v>0.9714285714285713</v>
      </c>
      <c r="CU48" s="32">
        <v>3.911283807355986</v>
      </c>
      <c r="CV48" s="82">
        <f t="shared" si="57"/>
        <v>1.3478374305864818</v>
      </c>
      <c r="CW48" s="82">
        <f t="shared" si="58"/>
        <v>1.3478374305864818</v>
      </c>
      <c r="CX48">
        <v>-1.8976190476190478</v>
      </c>
      <c r="CY48">
        <f t="shared" si="59"/>
        <v>0.6384343704821347</v>
      </c>
      <c r="CZ48">
        <f t="shared" si="60"/>
        <v>0.02248372832892076</v>
      </c>
      <c r="DA48">
        <f t="shared" si="61"/>
        <v>0.02248372832892076</v>
      </c>
      <c r="DB48">
        <v>-1.8976190476190478</v>
      </c>
      <c r="DC48">
        <f t="shared" si="62"/>
        <v>0.6384343704821347</v>
      </c>
      <c r="DD48">
        <f t="shared" si="42"/>
        <v>0.02248372832892076</v>
      </c>
      <c r="DE48">
        <v>0.15476190476190474</v>
      </c>
      <c r="DF48">
        <f t="shared" si="63"/>
        <v>0.35547619047619045</v>
      </c>
      <c r="DG48">
        <f t="shared" si="43"/>
        <v>0.015476190476190477</v>
      </c>
      <c r="DH48" s="12">
        <v>0</v>
      </c>
      <c r="DI48" s="145">
        <v>0</v>
      </c>
    </row>
    <row r="49" spans="1:113" ht="13.5">
      <c r="A49" s="19">
        <v>11</v>
      </c>
      <c r="B49" s="20" t="s">
        <v>176</v>
      </c>
      <c r="C49" t="s">
        <v>564</v>
      </c>
      <c r="D49" s="58">
        <v>25605</v>
      </c>
      <c r="E49" s="22">
        <v>30</v>
      </c>
      <c r="F49" s="20">
        <v>6</v>
      </c>
      <c r="G49" s="20">
        <v>3</v>
      </c>
      <c r="H49" s="20">
        <v>1</v>
      </c>
      <c r="I49" s="20">
        <v>1</v>
      </c>
      <c r="J49" s="104">
        <f t="shared" si="19"/>
        <v>15.000000000000002</v>
      </c>
      <c r="K49" s="104">
        <f t="shared" si="20"/>
        <v>0.2</v>
      </c>
      <c r="L49" s="103">
        <f t="shared" si="21"/>
        <v>1</v>
      </c>
      <c r="M49" s="103">
        <f t="shared" si="22"/>
        <v>1</v>
      </c>
      <c r="N49" s="105">
        <f t="shared" si="23"/>
        <v>3.0555555555555554</v>
      </c>
      <c r="O49" s="103">
        <f t="shared" si="24"/>
        <v>1</v>
      </c>
      <c r="P49" s="105">
        <f t="shared" si="25"/>
        <v>11.944444444444446</v>
      </c>
      <c r="Q49" s="26" t="s">
        <v>298</v>
      </c>
      <c r="R49" s="20">
        <v>0</v>
      </c>
      <c r="S49" s="22"/>
      <c r="T49" s="27">
        <v>0</v>
      </c>
      <c r="U49" s="26">
        <v>0</v>
      </c>
      <c r="V49" s="22"/>
      <c r="W49" s="28">
        <v>0</v>
      </c>
      <c r="X49" s="22" t="s">
        <v>406</v>
      </c>
      <c r="Y49" s="20">
        <v>0</v>
      </c>
      <c r="Z49" s="22" t="s">
        <v>315</v>
      </c>
      <c r="AA49" s="14">
        <v>4.449586018318451</v>
      </c>
      <c r="AB49">
        <v>1.4238095238095236</v>
      </c>
      <c r="AC49" s="32">
        <v>1.1520737327188941</v>
      </c>
      <c r="AD49" s="32">
        <f t="shared" si="26"/>
        <v>1.1520737327188941</v>
      </c>
      <c r="AE49">
        <v>1.8734478446918077</v>
      </c>
      <c r="AF49">
        <v>2.5634463767695044</v>
      </c>
      <c r="AG49">
        <v>1.9241381779274236</v>
      </c>
      <c r="AH49">
        <v>3.1102757740215004</v>
      </c>
      <c r="AI49">
        <v>3.7975860226192313</v>
      </c>
      <c r="AJ49" s="1" t="s">
        <v>389</v>
      </c>
      <c r="AK49">
        <f t="shared" si="27"/>
        <v>3.1102757740215004</v>
      </c>
      <c r="AL49">
        <f t="shared" si="28"/>
        <v>3.7975860226192313</v>
      </c>
      <c r="AM49" s="32">
        <f t="shared" si="29"/>
        <v>3.7975860226192313</v>
      </c>
      <c r="AN49" s="75" t="s">
        <v>546</v>
      </c>
      <c r="AO49" s="75" t="s">
        <v>557</v>
      </c>
      <c r="AP49" s="86" t="s">
        <v>619</v>
      </c>
      <c r="AQ49" s="86">
        <v>13.890669046841214</v>
      </c>
      <c r="AR49">
        <v>-4.966666666666668</v>
      </c>
      <c r="AS49">
        <v>-5.082976739148905</v>
      </c>
      <c r="AT49" s="32">
        <v>74.3</v>
      </c>
      <c r="AU49" s="32">
        <v>113.40614525139665</v>
      </c>
      <c r="AV49" s="82">
        <f t="shared" si="30"/>
        <v>0.1224860347386699</v>
      </c>
      <c r="AW49" s="82">
        <f t="shared" si="31"/>
        <v>0.6113719250366589</v>
      </c>
      <c r="AX49" s="82">
        <f>(AS49+AT49)/AU49</f>
        <v>0.6103463186003905</v>
      </c>
      <c r="AY49" s="32">
        <f t="shared" si="32"/>
        <v>0.6103463186003905</v>
      </c>
      <c r="AZ49" s="75" t="s">
        <v>546</v>
      </c>
      <c r="BA49" s="75" t="s">
        <v>557</v>
      </c>
      <c r="BB49" s="86" t="s">
        <v>619</v>
      </c>
      <c r="BC49" s="12">
        <v>13.890669046841214</v>
      </c>
      <c r="BD49">
        <v>-4.966666666666668</v>
      </c>
      <c r="BE49" s="136">
        <v>-5.082976739148905</v>
      </c>
      <c r="BF49">
        <v>74.3</v>
      </c>
      <c r="BG49">
        <v>113.40614525139665</v>
      </c>
      <c r="BH49" s="82">
        <f t="shared" si="33"/>
        <v>0.1224860347386699</v>
      </c>
      <c r="BI49" s="82">
        <f t="shared" si="34"/>
        <v>0.6113719250366589</v>
      </c>
      <c r="BJ49" s="82">
        <f t="shared" si="35"/>
        <v>0.6103463186003905</v>
      </c>
      <c r="BK49" s="32">
        <f t="shared" si="36"/>
        <v>0.6103463186003905</v>
      </c>
      <c r="BL49" s="82" t="s">
        <v>623</v>
      </c>
      <c r="BM49" s="82" t="s">
        <v>557</v>
      </c>
      <c r="BN49" s="88" t="s">
        <v>619</v>
      </c>
      <c r="BO49">
        <v>10.702570639473127</v>
      </c>
      <c r="BP49">
        <v>0.8298755186721992</v>
      </c>
      <c r="BQ49" s="136">
        <v>0.29742936052687485</v>
      </c>
      <c r="BR49" s="92">
        <v>0</v>
      </c>
      <c r="BS49" s="82">
        <v>39.10614525139665</v>
      </c>
      <c r="BT49" s="82">
        <f t="shared" si="37"/>
        <v>0.27368002063795566</v>
      </c>
      <c r="BU49" s="52">
        <f t="shared" si="44"/>
        <v>0.02122110254890338</v>
      </c>
      <c r="BV49" s="52">
        <f t="shared" si="38"/>
        <v>0.007605693647758657</v>
      </c>
      <c r="BW49" s="32">
        <f t="shared" si="39"/>
        <v>0.007605693647758657</v>
      </c>
      <c r="BX49" s="133">
        <v>3.076923076923077</v>
      </c>
      <c r="BY49" s="32">
        <f t="shared" si="45"/>
        <v>1.6531135531135535</v>
      </c>
      <c r="BZ49" s="32">
        <f t="shared" si="46"/>
        <v>1.924849344204183</v>
      </c>
      <c r="CA49" s="52">
        <v>2.729958511426144</v>
      </c>
      <c r="CB49" s="52">
        <v>2.9334781031568387</v>
      </c>
      <c r="CC49" s="49">
        <f t="shared" si="47"/>
        <v>2.9334781031568387</v>
      </c>
      <c r="CD49" s="49">
        <f t="shared" si="48"/>
        <v>0.1767976708646617</v>
      </c>
      <c r="CE49" s="49">
        <f t="shared" si="49"/>
        <v>0.8641079194623926</v>
      </c>
      <c r="CF49" s="49">
        <v>-1.5384615384615385</v>
      </c>
      <c r="CG49" s="49">
        <f t="shared" si="50"/>
        <v>0.6416013726614376</v>
      </c>
      <c r="CH49" s="49">
        <f t="shared" si="51"/>
        <v>0.030229447624778638</v>
      </c>
      <c r="CI49" s="49">
        <f t="shared" si="52"/>
        <v>0.031255054061047116</v>
      </c>
      <c r="CJ49" s="49">
        <v>-1.5384615384615385</v>
      </c>
      <c r="CK49" s="49">
        <f t="shared" si="53"/>
        <v>0.6416013726614376</v>
      </c>
      <c r="CL49" s="49">
        <f t="shared" si="40"/>
        <v>0.031255054061047116</v>
      </c>
      <c r="CM49" s="49">
        <v>3.278688524590164</v>
      </c>
      <c r="CN49" s="49">
        <f t="shared" si="54"/>
        <v>0.08384074941451991</v>
      </c>
      <c r="CO49" s="49">
        <f t="shared" si="41"/>
        <v>0.07623505576676125</v>
      </c>
      <c r="CP49" s="10" t="s">
        <v>46</v>
      </c>
      <c r="CQ49" s="52" t="s">
        <v>90</v>
      </c>
      <c r="CR49" s="60">
        <v>4.481614057923853</v>
      </c>
      <c r="CS49" s="60">
        <f t="shared" si="55"/>
        <v>3.057804534114329</v>
      </c>
      <c r="CT49" s="60">
        <f t="shared" si="56"/>
        <v>3.3295403252049587</v>
      </c>
      <c r="CU49" s="32">
        <v>2.340312375865282</v>
      </c>
      <c r="CV49" s="82">
        <f t="shared" si="57"/>
        <v>0.7699633981562184</v>
      </c>
      <c r="CW49" s="82">
        <f t="shared" si="58"/>
        <v>1.4572736467539493</v>
      </c>
      <c r="CX49">
        <v>3.7714285714285722</v>
      </c>
      <c r="CY49">
        <f t="shared" si="59"/>
        <v>0.6884232631164852</v>
      </c>
      <c r="CZ49">
        <f t="shared" si="60"/>
        <v>0.07705133807982623</v>
      </c>
      <c r="DA49">
        <f t="shared" si="61"/>
        <v>0.0780769445160947</v>
      </c>
      <c r="DB49">
        <v>3.7714285714285722</v>
      </c>
      <c r="DC49">
        <f t="shared" si="62"/>
        <v>0.6884232631164852</v>
      </c>
      <c r="DD49">
        <f t="shared" si="42"/>
        <v>0.0780769445160947</v>
      </c>
      <c r="DE49">
        <v>5.368825252196551</v>
      </c>
      <c r="DF49">
        <f t="shared" si="63"/>
        <v>0.13728853144902609</v>
      </c>
      <c r="DG49">
        <f t="shared" si="43"/>
        <v>0.12968283780126744</v>
      </c>
      <c r="DH49" s="12">
        <v>0</v>
      </c>
      <c r="DI49" s="145">
        <v>1</v>
      </c>
    </row>
    <row r="50" spans="1:113" ht="12.75">
      <c r="A50" s="19">
        <v>12</v>
      </c>
      <c r="B50" s="20" t="s">
        <v>177</v>
      </c>
      <c r="C50" t="s">
        <v>565</v>
      </c>
      <c r="D50" s="58">
        <v>25679</v>
      </c>
      <c r="E50" s="22">
        <v>68</v>
      </c>
      <c r="F50" s="20">
        <v>1</v>
      </c>
      <c r="G50" s="20">
        <v>0</v>
      </c>
      <c r="H50" s="20">
        <v>11</v>
      </c>
      <c r="I50" s="20">
        <v>3</v>
      </c>
      <c r="J50" s="104">
        <f t="shared" si="19"/>
        <v>1.4705882352941175</v>
      </c>
      <c r="K50" s="104">
        <f t="shared" si="20"/>
        <v>0.014705882352941176</v>
      </c>
      <c r="L50" s="103">
        <f t="shared" si="21"/>
        <v>1</v>
      </c>
      <c r="M50" s="103">
        <f t="shared" si="22"/>
        <v>0</v>
      </c>
      <c r="N50" s="105">
        <f t="shared" si="23"/>
        <v>12.132352941176471</v>
      </c>
      <c r="O50" s="103">
        <f t="shared" si="24"/>
        <v>1</v>
      </c>
      <c r="P50" s="105">
        <f t="shared" si="25"/>
        <v>-10.661764705882353</v>
      </c>
      <c r="Q50" s="26" t="s">
        <v>294</v>
      </c>
      <c r="R50" s="20">
        <v>1</v>
      </c>
      <c r="S50" s="22"/>
      <c r="T50" s="27">
        <v>6</v>
      </c>
      <c r="U50" s="26">
        <v>0</v>
      </c>
      <c r="V50" s="22"/>
      <c r="W50" s="28">
        <v>0</v>
      </c>
      <c r="X50" s="22"/>
      <c r="Y50" s="20">
        <v>0</v>
      </c>
      <c r="Z50" s="22" t="s">
        <v>303</v>
      </c>
      <c r="AA50" s="14">
        <v>2.645899931665053</v>
      </c>
      <c r="AB50">
        <v>1.4238095238095236</v>
      </c>
      <c r="AC50" s="32">
        <v>1.1520737327188941</v>
      </c>
      <c r="AD50" s="32">
        <f t="shared" si="26"/>
        <v>1.4238095238095236</v>
      </c>
      <c r="AE50">
        <v>1.8734478446918077</v>
      </c>
      <c r="AF50">
        <v>2.909036453978959</v>
      </c>
      <c r="AG50">
        <v>1.9241381779274236</v>
      </c>
      <c r="AH50">
        <v>3.1102757740215004</v>
      </c>
      <c r="AI50">
        <v>3.7975860226192313</v>
      </c>
      <c r="AJ50" s="1" t="s">
        <v>389</v>
      </c>
      <c r="AK50">
        <f t="shared" si="27"/>
        <v>3.1102757740215004</v>
      </c>
      <c r="AL50">
        <f t="shared" si="28"/>
        <v>3.7975860226192313</v>
      </c>
      <c r="AM50" s="32">
        <f t="shared" si="29"/>
        <v>3.1102757740215004</v>
      </c>
      <c r="AN50" s="59" t="s">
        <v>548</v>
      </c>
      <c r="AO50" s="59" t="s">
        <v>552</v>
      </c>
      <c r="AP50" s="85" t="s">
        <v>619</v>
      </c>
      <c r="AQ50" s="85">
        <v>2.7713958087402073</v>
      </c>
      <c r="AR50">
        <v>1.2426457548750491</v>
      </c>
      <c r="AT50" s="32">
        <v>0</v>
      </c>
      <c r="AU50" s="32">
        <v>15.942028985507244</v>
      </c>
      <c r="AV50" s="82">
        <f t="shared" si="30"/>
        <v>0.17384210073006756</v>
      </c>
      <c r="AW50" s="82">
        <f t="shared" si="31"/>
        <v>0.0779477791694349</v>
      </c>
      <c r="AX50" s="82"/>
      <c r="AY50" s="32">
        <f t="shared" si="32"/>
        <v>0.0779477791694349</v>
      </c>
      <c r="AZ50" s="59" t="s">
        <v>548</v>
      </c>
      <c r="BA50" s="59" t="s">
        <v>552</v>
      </c>
      <c r="BB50" s="85" t="s">
        <v>619</v>
      </c>
      <c r="BC50" s="12">
        <v>2.7713958087402073</v>
      </c>
      <c r="BD50">
        <v>1.2426457548750491</v>
      </c>
      <c r="BE50" s="136"/>
      <c r="BF50">
        <v>0</v>
      </c>
      <c r="BG50">
        <v>15.942028985507244</v>
      </c>
      <c r="BH50" s="82">
        <f t="shared" si="33"/>
        <v>0.17384210073006756</v>
      </c>
      <c r="BI50" s="82">
        <f t="shared" si="34"/>
        <v>0.0779477791694349</v>
      </c>
      <c r="BJ50" s="82">
        <f t="shared" si="35"/>
        <v>0</v>
      </c>
      <c r="BK50" s="32">
        <f t="shared" si="36"/>
        <v>0.0779477791694349</v>
      </c>
      <c r="BL50" s="82" t="s">
        <v>548</v>
      </c>
      <c r="BM50" s="82" t="s">
        <v>552</v>
      </c>
      <c r="BN50" s="88" t="s">
        <v>619</v>
      </c>
      <c r="BO50">
        <v>2.7713958087402073</v>
      </c>
      <c r="BP50">
        <v>1.2426457548750491</v>
      </c>
      <c r="BQ50" s="137"/>
      <c r="BR50" s="32">
        <v>0</v>
      </c>
      <c r="BS50" s="32">
        <v>15.942028985507244</v>
      </c>
      <c r="BT50" s="82">
        <f t="shared" si="37"/>
        <v>0.17384210073006756</v>
      </c>
      <c r="BU50" s="52">
        <f t="shared" si="44"/>
        <v>0.0779477791694349</v>
      </c>
      <c r="BV50" s="52">
        <f t="shared" si="38"/>
        <v>0</v>
      </c>
      <c r="BW50" s="32">
        <f t="shared" si="39"/>
        <v>0.0779477791694349</v>
      </c>
      <c r="BX50" s="133">
        <v>3.076923076923077</v>
      </c>
      <c r="BY50" s="32">
        <f t="shared" si="45"/>
        <v>1.6531135531135535</v>
      </c>
      <c r="BZ50" s="32">
        <f t="shared" si="46"/>
        <v>1.6531135531135535</v>
      </c>
      <c r="CA50" s="52">
        <v>2.729958511426144</v>
      </c>
      <c r="CB50" s="52">
        <v>2.9334781031568387</v>
      </c>
      <c r="CC50" s="49">
        <f t="shared" si="47"/>
        <v>2.9334781031568387</v>
      </c>
      <c r="CD50" s="49">
        <f t="shared" si="48"/>
        <v>0.1767976708646617</v>
      </c>
      <c r="CE50" s="49">
        <f t="shared" si="49"/>
        <v>0.1767976708646617</v>
      </c>
      <c r="CF50" s="49">
        <v>2.455379587817032</v>
      </c>
      <c r="CG50" s="49">
        <f t="shared" si="50"/>
        <v>0.15401926505397748</v>
      </c>
      <c r="CH50" s="49">
        <f t="shared" si="51"/>
        <v>0.07607148588454257</v>
      </c>
      <c r="CI50" s="49">
        <f t="shared" si="52"/>
        <v>0.07607148588454257</v>
      </c>
      <c r="CJ50" s="49">
        <v>2.455379587817032</v>
      </c>
      <c r="CK50" s="49">
        <f t="shared" si="53"/>
        <v>0.15401926505397748</v>
      </c>
      <c r="CL50" s="49">
        <f t="shared" si="40"/>
        <v>0.07607148588454257</v>
      </c>
      <c r="CM50" s="49">
        <v>2.455379587817032</v>
      </c>
      <c r="CN50" s="49">
        <f t="shared" si="54"/>
        <v>0.15401926505397748</v>
      </c>
      <c r="CO50" s="49">
        <f t="shared" si="41"/>
        <v>0.07607148588454257</v>
      </c>
      <c r="CP50" s="131" t="s">
        <v>47</v>
      </c>
      <c r="CQ50" s="69" t="s">
        <v>87</v>
      </c>
      <c r="CR50" s="65">
        <v>1.8</v>
      </c>
      <c r="CS50" s="60">
        <f t="shared" si="55"/>
        <v>0.3761904761904764</v>
      </c>
      <c r="CT50" s="60">
        <f t="shared" si="56"/>
        <v>0.3761904761904764</v>
      </c>
      <c r="CU50" s="32">
        <v>5.320082542953262</v>
      </c>
      <c r="CV50" s="82">
        <f t="shared" si="57"/>
        <v>2.2098067689317618</v>
      </c>
      <c r="CW50" s="82">
        <f t="shared" si="58"/>
        <v>2.2098067689317618</v>
      </c>
      <c r="CX50">
        <v>0</v>
      </c>
      <c r="CY50">
        <f t="shared" si="59"/>
        <v>0</v>
      </c>
      <c r="CZ50">
        <f t="shared" si="60"/>
        <v>0.0779477791694349</v>
      </c>
      <c r="DA50">
        <f t="shared" si="61"/>
        <v>0.0779477791694349</v>
      </c>
      <c r="DB50">
        <v>0</v>
      </c>
      <c r="DC50">
        <f t="shared" si="62"/>
        <v>0</v>
      </c>
      <c r="DD50">
        <f t="shared" si="42"/>
        <v>0.0779477791694349</v>
      </c>
      <c r="DE50">
        <v>0</v>
      </c>
      <c r="DF50">
        <f t="shared" si="63"/>
        <v>0</v>
      </c>
      <c r="DG50">
        <f t="shared" si="43"/>
        <v>0.0779477791694349</v>
      </c>
      <c r="DH50" s="12">
        <v>0</v>
      </c>
      <c r="DI50" s="145">
        <v>0</v>
      </c>
    </row>
    <row r="51" spans="1:113" ht="12.75">
      <c r="A51" s="19">
        <v>20</v>
      </c>
      <c r="B51" s="20" t="s">
        <v>178</v>
      </c>
      <c r="C51" t="s">
        <v>566</v>
      </c>
      <c r="D51" s="58">
        <v>25679</v>
      </c>
      <c r="E51" s="22">
        <v>41</v>
      </c>
      <c r="F51" s="20">
        <v>3</v>
      </c>
      <c r="G51" s="20">
        <v>1</v>
      </c>
      <c r="H51" s="20">
        <v>6</v>
      </c>
      <c r="I51" s="20">
        <v>3</v>
      </c>
      <c r="J51" s="104">
        <f t="shared" si="19"/>
        <v>6.707317073170731</v>
      </c>
      <c r="K51" s="104">
        <f t="shared" si="20"/>
        <v>0.07317073170731707</v>
      </c>
      <c r="L51" s="103">
        <f t="shared" si="21"/>
        <v>1</v>
      </c>
      <c r="M51" s="103">
        <f t="shared" si="22"/>
        <v>1</v>
      </c>
      <c r="N51" s="105">
        <f t="shared" si="23"/>
        <v>10.97560975609756</v>
      </c>
      <c r="O51" s="103">
        <f t="shared" si="24"/>
        <v>1</v>
      </c>
      <c r="P51" s="105">
        <f t="shared" si="25"/>
        <v>-4.2682926829268295</v>
      </c>
      <c r="Q51" s="26" t="s">
        <v>298</v>
      </c>
      <c r="R51" s="20">
        <v>0</v>
      </c>
      <c r="S51" s="22"/>
      <c r="T51" s="27">
        <v>4</v>
      </c>
      <c r="U51" s="26">
        <v>0</v>
      </c>
      <c r="V51" s="22"/>
      <c r="W51" s="28">
        <v>1</v>
      </c>
      <c r="X51" s="22" t="s">
        <v>407</v>
      </c>
      <c r="Y51" s="20">
        <v>1</v>
      </c>
      <c r="Z51" s="22" t="s">
        <v>304</v>
      </c>
      <c r="AA51" s="14">
        <v>2.645899931665053</v>
      </c>
      <c r="AB51">
        <v>1.4238095238095236</v>
      </c>
      <c r="AC51" s="32">
        <v>1.1520737327188941</v>
      </c>
      <c r="AD51" s="32">
        <f t="shared" si="26"/>
        <v>1.1520737327188941</v>
      </c>
      <c r="AE51">
        <v>1.8734478446918077</v>
      </c>
      <c r="AF51">
        <v>2.909036453978959</v>
      </c>
      <c r="AG51">
        <v>1.9241381779274236</v>
      </c>
      <c r="AH51">
        <v>3.1102757740215004</v>
      </c>
      <c r="AI51">
        <v>3.7975860226192313</v>
      </c>
      <c r="AJ51" s="1" t="s">
        <v>389</v>
      </c>
      <c r="AK51">
        <f t="shared" si="27"/>
        <v>3.1102757740215004</v>
      </c>
      <c r="AL51">
        <f t="shared" si="28"/>
        <v>3.7975860226192313</v>
      </c>
      <c r="AM51" s="32">
        <f t="shared" si="29"/>
        <v>3.7975860226192313</v>
      </c>
      <c r="AN51" s="59" t="s">
        <v>548</v>
      </c>
      <c r="AO51" s="59" t="s">
        <v>552</v>
      </c>
      <c r="AP51" s="85" t="s">
        <v>619</v>
      </c>
      <c r="AQ51" s="85">
        <v>2.7713958087402073</v>
      </c>
      <c r="AR51">
        <v>1.2426457548750491</v>
      </c>
      <c r="AS51">
        <v>0.9428899055455072</v>
      </c>
      <c r="AT51" s="32">
        <v>0</v>
      </c>
      <c r="AU51" s="32">
        <v>15.942028985507244</v>
      </c>
      <c r="AV51" s="82">
        <f t="shared" si="30"/>
        <v>0.17384210073006756</v>
      </c>
      <c r="AW51" s="82">
        <f t="shared" si="31"/>
        <v>0.0779477791694349</v>
      </c>
      <c r="AX51" s="82">
        <f>(AS51+AT51)/AU51</f>
        <v>0.05914491225694546</v>
      </c>
      <c r="AY51" s="32">
        <f t="shared" si="32"/>
        <v>0.05914491225694546</v>
      </c>
      <c r="AZ51" s="59" t="s">
        <v>548</v>
      </c>
      <c r="BA51" s="59" t="s">
        <v>552</v>
      </c>
      <c r="BB51" s="85" t="s">
        <v>619</v>
      </c>
      <c r="BC51" s="12">
        <v>2.7713958087402073</v>
      </c>
      <c r="BD51">
        <v>1.2426457548750491</v>
      </c>
      <c r="BE51" s="136">
        <v>0.9428899055455072</v>
      </c>
      <c r="BF51">
        <v>0</v>
      </c>
      <c r="BG51">
        <v>15.942028985507244</v>
      </c>
      <c r="BH51" s="82">
        <f t="shared" si="33"/>
        <v>0.17384210073006756</v>
      </c>
      <c r="BI51" s="82">
        <f t="shared" si="34"/>
        <v>0.0779477791694349</v>
      </c>
      <c r="BJ51" s="82">
        <f t="shared" si="35"/>
        <v>0.05914491225694546</v>
      </c>
      <c r="BK51" s="32">
        <f t="shared" si="36"/>
        <v>0.05914491225694546</v>
      </c>
      <c r="BL51" s="82" t="s">
        <v>548</v>
      </c>
      <c r="BM51" s="82" t="s">
        <v>552</v>
      </c>
      <c r="BN51" s="88" t="s">
        <v>619</v>
      </c>
      <c r="BO51">
        <v>2.7713958087402073</v>
      </c>
      <c r="BP51">
        <v>1.2426457548750491</v>
      </c>
      <c r="BQ51" s="136">
        <v>0.9428899055455072</v>
      </c>
      <c r="BR51" s="32">
        <v>0</v>
      </c>
      <c r="BS51" s="32">
        <v>15.942028985507244</v>
      </c>
      <c r="BT51" s="82">
        <f t="shared" si="37"/>
        <v>0.17384210073006756</v>
      </c>
      <c r="BU51" s="52">
        <f t="shared" si="44"/>
        <v>0.0779477791694349</v>
      </c>
      <c r="BV51" s="52">
        <f t="shared" si="38"/>
        <v>0.05914491225694546</v>
      </c>
      <c r="BW51" s="32">
        <f t="shared" si="39"/>
        <v>0.05914491225694546</v>
      </c>
      <c r="BX51" s="133">
        <v>3.076923076923077</v>
      </c>
      <c r="BY51" s="32">
        <f t="shared" si="45"/>
        <v>1.6531135531135535</v>
      </c>
      <c r="BZ51" s="32">
        <f t="shared" si="46"/>
        <v>1.924849344204183</v>
      </c>
      <c r="CA51" s="52">
        <v>2.729958511426144</v>
      </c>
      <c r="CB51" s="52">
        <v>2.9334781031568387</v>
      </c>
      <c r="CC51" s="49">
        <f t="shared" si="47"/>
        <v>2.9334781031568387</v>
      </c>
      <c r="CD51" s="49">
        <f t="shared" si="48"/>
        <v>0.1767976708646617</v>
      </c>
      <c r="CE51" s="49">
        <f t="shared" si="49"/>
        <v>0.8641079194623926</v>
      </c>
      <c r="CF51" s="49">
        <v>2.455379587817032</v>
      </c>
      <c r="CG51" s="49">
        <f t="shared" si="50"/>
        <v>0.15401926505397748</v>
      </c>
      <c r="CH51" s="49">
        <f t="shared" si="51"/>
        <v>0.07607148588454257</v>
      </c>
      <c r="CI51" s="49">
        <f t="shared" si="52"/>
        <v>0.09487435279703202</v>
      </c>
      <c r="CJ51" s="49">
        <v>2.455379587817032</v>
      </c>
      <c r="CK51" s="49">
        <f t="shared" si="53"/>
        <v>0.15401926505397748</v>
      </c>
      <c r="CL51" s="49">
        <f t="shared" si="40"/>
        <v>0.09487435279703202</v>
      </c>
      <c r="CM51" s="49">
        <v>2.455379587817032</v>
      </c>
      <c r="CN51" s="49">
        <f t="shared" si="54"/>
        <v>0.15401926505397748</v>
      </c>
      <c r="CO51" s="49">
        <f t="shared" si="41"/>
        <v>0.09487435279703202</v>
      </c>
      <c r="CP51" s="131" t="s">
        <v>47</v>
      </c>
      <c r="CQ51" s="69" t="s">
        <v>87</v>
      </c>
      <c r="CR51" s="65">
        <v>1.8</v>
      </c>
      <c r="CS51" s="60">
        <f t="shared" si="55"/>
        <v>0.3761904761904764</v>
      </c>
      <c r="CT51" s="60">
        <f t="shared" si="56"/>
        <v>0.6479262672811059</v>
      </c>
      <c r="CU51" s="32">
        <v>5.320082542953262</v>
      </c>
      <c r="CV51" s="82">
        <f t="shared" si="57"/>
        <v>2.2098067689317618</v>
      </c>
      <c r="CW51" s="82">
        <f t="shared" si="58"/>
        <v>1.5224965203340308</v>
      </c>
      <c r="CX51">
        <v>0</v>
      </c>
      <c r="CY51">
        <f t="shared" si="59"/>
        <v>0</v>
      </c>
      <c r="CZ51">
        <f t="shared" si="60"/>
        <v>0.0779477791694349</v>
      </c>
      <c r="DA51">
        <f t="shared" si="61"/>
        <v>0.05914491225694546</v>
      </c>
      <c r="DB51">
        <v>0</v>
      </c>
      <c r="DC51">
        <f t="shared" si="62"/>
        <v>0</v>
      </c>
      <c r="DD51">
        <f t="shared" si="42"/>
        <v>0.05914491225694546</v>
      </c>
      <c r="DE51">
        <v>0</v>
      </c>
      <c r="DF51">
        <f t="shared" si="63"/>
        <v>0</v>
      </c>
      <c r="DG51">
        <f t="shared" si="43"/>
        <v>0.05914491225694546</v>
      </c>
      <c r="DH51" s="12">
        <v>0</v>
      </c>
      <c r="DI51" s="145">
        <v>0</v>
      </c>
    </row>
    <row r="52" spans="1:113" ht="13.5">
      <c r="A52" s="19">
        <v>14</v>
      </c>
      <c r="B52" s="20" t="s">
        <v>179</v>
      </c>
      <c r="C52" t="s">
        <v>567</v>
      </c>
      <c r="D52" s="58">
        <v>25723</v>
      </c>
      <c r="E52" s="22">
        <v>12</v>
      </c>
      <c r="F52" s="20">
        <v>0</v>
      </c>
      <c r="G52" s="20">
        <v>0</v>
      </c>
      <c r="H52" s="20">
        <v>2</v>
      </c>
      <c r="I52" s="20">
        <v>3</v>
      </c>
      <c r="J52" s="104">
        <f t="shared" si="19"/>
        <v>0</v>
      </c>
      <c r="K52" s="104">
        <f t="shared" si="20"/>
        <v>0</v>
      </c>
      <c r="L52" s="103">
        <f t="shared" si="21"/>
        <v>0</v>
      </c>
      <c r="M52" s="103">
        <f t="shared" si="22"/>
        <v>0</v>
      </c>
      <c r="N52" s="105">
        <f t="shared" si="23"/>
        <v>12.5</v>
      </c>
      <c r="O52" s="103">
        <f t="shared" si="24"/>
        <v>1</v>
      </c>
      <c r="P52" s="105">
        <f t="shared" si="25"/>
        <v>-12.5</v>
      </c>
      <c r="Q52" s="26" t="s">
        <v>294</v>
      </c>
      <c r="R52" s="20">
        <v>1</v>
      </c>
      <c r="S52" s="22"/>
      <c r="T52" s="27">
        <v>0</v>
      </c>
      <c r="U52" s="26">
        <v>0</v>
      </c>
      <c r="V52" s="22"/>
      <c r="W52" s="28">
        <v>0</v>
      </c>
      <c r="X52" s="22" t="s">
        <v>408</v>
      </c>
      <c r="Y52" s="20">
        <v>0</v>
      </c>
      <c r="Z52" s="22" t="s">
        <v>299</v>
      </c>
      <c r="AA52" s="14">
        <v>2.645899931665053</v>
      </c>
      <c r="AB52">
        <v>1.4238095238095236</v>
      </c>
      <c r="AC52" s="32">
        <v>1.1520737327188941</v>
      </c>
      <c r="AD52" s="32">
        <f t="shared" si="26"/>
        <v>1.4238095238095236</v>
      </c>
      <c r="AE52">
        <v>1.8734478446918077</v>
      </c>
      <c r="AF52">
        <v>2.909036453978959</v>
      </c>
      <c r="AG52">
        <v>1.9241381779274236</v>
      </c>
      <c r="AH52">
        <v>3.1102757740215004</v>
      </c>
      <c r="AI52">
        <v>3.7975860226192313</v>
      </c>
      <c r="AJ52" s="1" t="s">
        <v>389</v>
      </c>
      <c r="AK52">
        <f t="shared" si="27"/>
        <v>3.1102757740215004</v>
      </c>
      <c r="AL52">
        <f t="shared" si="28"/>
        <v>3.7975860226192313</v>
      </c>
      <c r="AM52" s="32">
        <f t="shared" si="29"/>
        <v>3.1102757740215004</v>
      </c>
      <c r="AN52" s="75" t="s">
        <v>546</v>
      </c>
      <c r="AO52" s="75" t="s">
        <v>557</v>
      </c>
      <c r="AP52" s="86" t="s">
        <v>619</v>
      </c>
      <c r="AQ52" s="86">
        <v>13.890669046841214</v>
      </c>
      <c r="AR52">
        <v>-4.966666666666668</v>
      </c>
      <c r="AT52" s="32">
        <v>74.3</v>
      </c>
      <c r="AU52" s="32">
        <v>113.40614525139665</v>
      </c>
      <c r="AV52" s="82">
        <f t="shared" si="30"/>
        <v>0.1224860347386699</v>
      </c>
      <c r="AW52" s="82">
        <f t="shared" si="31"/>
        <v>0.6113719250366589</v>
      </c>
      <c r="AX52" s="82"/>
      <c r="AY52" s="32">
        <f t="shared" si="32"/>
        <v>0.6113719250366589</v>
      </c>
      <c r="AZ52" s="75" t="s">
        <v>546</v>
      </c>
      <c r="BA52" s="75" t="s">
        <v>557</v>
      </c>
      <c r="BB52" s="86" t="s">
        <v>619</v>
      </c>
      <c r="BC52" s="12">
        <v>13.890669046841214</v>
      </c>
      <c r="BD52">
        <v>-4.966666666666668</v>
      </c>
      <c r="BE52" s="136"/>
      <c r="BF52">
        <v>74.3</v>
      </c>
      <c r="BG52">
        <v>113.40614525139665</v>
      </c>
      <c r="BH52" s="82">
        <f t="shared" si="33"/>
        <v>0.1224860347386699</v>
      </c>
      <c r="BI52" s="82">
        <f t="shared" si="34"/>
        <v>0.6113719250366589</v>
      </c>
      <c r="BJ52" s="82">
        <f t="shared" si="35"/>
        <v>0.6551673177436119</v>
      </c>
      <c r="BK52" s="32">
        <f t="shared" si="36"/>
        <v>0.6113719250366589</v>
      </c>
      <c r="BL52" s="82" t="s">
        <v>623</v>
      </c>
      <c r="BM52" s="82" t="s">
        <v>557</v>
      </c>
      <c r="BN52" s="88" t="s">
        <v>619</v>
      </c>
      <c r="BO52">
        <v>10.702570639473127</v>
      </c>
      <c r="BP52">
        <v>0.9783546713007294</v>
      </c>
      <c r="BQ52" s="137"/>
      <c r="BR52" s="92">
        <v>0</v>
      </c>
      <c r="BS52" s="82">
        <v>39.10614525139665</v>
      </c>
      <c r="BT52" s="82">
        <f t="shared" si="37"/>
        <v>0.27368002063795566</v>
      </c>
      <c r="BU52" s="52">
        <f t="shared" si="44"/>
        <v>0.02501792659469008</v>
      </c>
      <c r="BV52" s="52">
        <f t="shared" si="38"/>
        <v>0</v>
      </c>
      <c r="BW52" s="32">
        <f t="shared" si="39"/>
        <v>0.02501792659469008</v>
      </c>
      <c r="BX52" s="133">
        <v>3.076923076923077</v>
      </c>
      <c r="BY52" s="32">
        <f t="shared" si="45"/>
        <v>1.6531135531135535</v>
      </c>
      <c r="BZ52" s="32">
        <f t="shared" si="46"/>
        <v>1.6531135531135535</v>
      </c>
      <c r="CA52" s="52">
        <v>2.729958511426144</v>
      </c>
      <c r="CB52" s="52">
        <v>2.9334781031568387</v>
      </c>
      <c r="CC52" s="49">
        <f t="shared" si="47"/>
        <v>2.9334781031568387</v>
      </c>
      <c r="CD52" s="49">
        <f t="shared" si="48"/>
        <v>0.1767976708646617</v>
      </c>
      <c r="CE52" s="49">
        <f t="shared" si="49"/>
        <v>0.1767976708646617</v>
      </c>
      <c r="CF52" s="49">
        <v>-1.5384615384615385</v>
      </c>
      <c r="CG52" s="49">
        <f t="shared" si="50"/>
        <v>0.6416013726614376</v>
      </c>
      <c r="CH52" s="49">
        <f t="shared" si="51"/>
        <v>0.030229447624778638</v>
      </c>
      <c r="CI52" s="49">
        <f t="shared" si="52"/>
        <v>0.030229447624778638</v>
      </c>
      <c r="CJ52" s="49">
        <v>-1.5384615384615385</v>
      </c>
      <c r="CK52" s="49">
        <f t="shared" si="53"/>
        <v>0.6416013726614376</v>
      </c>
      <c r="CL52" s="49">
        <f t="shared" si="40"/>
        <v>0.030229447624778638</v>
      </c>
      <c r="CM52" s="49">
        <v>3.278688524590164</v>
      </c>
      <c r="CN52" s="49">
        <f t="shared" si="54"/>
        <v>0.08384074941451991</v>
      </c>
      <c r="CO52" s="49">
        <f t="shared" si="41"/>
        <v>0.058822822819829826</v>
      </c>
      <c r="CP52" s="133" t="s">
        <v>51</v>
      </c>
      <c r="CQ52" s="52" t="s">
        <v>83</v>
      </c>
      <c r="CR52" s="60">
        <v>3.857566765578635</v>
      </c>
      <c r="CS52" s="60">
        <f t="shared" si="55"/>
        <v>2.4337572417691113</v>
      </c>
      <c r="CT52" s="60">
        <f t="shared" si="56"/>
        <v>2.4337572417691113</v>
      </c>
      <c r="CU52" s="32">
        <v>3.697687368205091</v>
      </c>
      <c r="CV52" s="82">
        <f t="shared" si="57"/>
        <v>0.5874115941835907</v>
      </c>
      <c r="CW52" s="82">
        <f t="shared" si="58"/>
        <v>0.5874115941835907</v>
      </c>
      <c r="CX52">
        <v>-7.12166172106825</v>
      </c>
      <c r="CY52">
        <f t="shared" si="59"/>
        <v>0.5923694710724189</v>
      </c>
      <c r="CZ52">
        <f t="shared" si="60"/>
        <v>0.01900245396424005</v>
      </c>
      <c r="DA52">
        <f t="shared" si="61"/>
        <v>0.01900245396424005</v>
      </c>
      <c r="DB52">
        <v>-7.12166172106825</v>
      </c>
      <c r="DC52">
        <f t="shared" si="62"/>
        <v>0.5923694710724189</v>
      </c>
      <c r="DD52">
        <f t="shared" si="42"/>
        <v>0.01900245396424005</v>
      </c>
      <c r="DE52">
        <v>0.5934718100890208</v>
      </c>
      <c r="DF52">
        <f t="shared" si="63"/>
        <v>0.015175922000847818</v>
      </c>
      <c r="DG52">
        <f t="shared" si="43"/>
        <v>0.009842004593842263</v>
      </c>
      <c r="DH52" s="12">
        <v>1</v>
      </c>
      <c r="DI52" s="145">
        <v>0</v>
      </c>
    </row>
    <row r="53" spans="1:113" ht="12.75">
      <c r="A53" s="19">
        <v>13</v>
      </c>
      <c r="B53" s="20" t="s">
        <v>180</v>
      </c>
      <c r="C53" t="s">
        <v>568</v>
      </c>
      <c r="D53" s="58">
        <v>25748</v>
      </c>
      <c r="E53" s="22">
        <v>30</v>
      </c>
      <c r="F53" s="20">
        <v>0</v>
      </c>
      <c r="G53" s="20">
        <v>0</v>
      </c>
      <c r="H53" s="20">
        <v>7</v>
      </c>
      <c r="I53" s="20">
        <v>5</v>
      </c>
      <c r="J53" s="104">
        <f t="shared" si="19"/>
        <v>0</v>
      </c>
      <c r="K53" s="104">
        <f t="shared" si="20"/>
        <v>0</v>
      </c>
      <c r="L53" s="103">
        <f t="shared" si="21"/>
        <v>0</v>
      </c>
      <c r="M53" s="103">
        <f t="shared" si="22"/>
        <v>0</v>
      </c>
      <c r="N53" s="105">
        <f t="shared" si="23"/>
        <v>13.611111111111112</v>
      </c>
      <c r="O53" s="103">
        <f t="shared" si="24"/>
        <v>1</v>
      </c>
      <c r="P53" s="105">
        <f t="shared" si="25"/>
        <v>-13.611111111111112</v>
      </c>
      <c r="Q53" s="26" t="s">
        <v>294</v>
      </c>
      <c r="R53" s="20">
        <v>1</v>
      </c>
      <c r="S53" s="22"/>
      <c r="T53" s="27">
        <v>3</v>
      </c>
      <c r="U53" s="26">
        <v>0</v>
      </c>
      <c r="V53" s="22"/>
      <c r="W53" s="28">
        <v>0</v>
      </c>
      <c r="X53" s="22"/>
      <c r="Y53" s="20">
        <v>0</v>
      </c>
      <c r="Z53" s="22" t="s">
        <v>303</v>
      </c>
      <c r="AA53" s="14">
        <v>2.645899931665053</v>
      </c>
      <c r="AB53">
        <v>1.4238095238095236</v>
      </c>
      <c r="AC53" s="32">
        <v>1.1520737327188941</v>
      </c>
      <c r="AD53" s="32">
        <f t="shared" si="26"/>
        <v>1.4238095238095236</v>
      </c>
      <c r="AE53">
        <v>1.8734478446918077</v>
      </c>
      <c r="AF53">
        <v>2.909036453978959</v>
      </c>
      <c r="AG53">
        <v>1.9241381779274236</v>
      </c>
      <c r="AH53">
        <v>3.1102757740215004</v>
      </c>
      <c r="AI53">
        <v>3.7975860226192313</v>
      </c>
      <c r="AJ53" s="1" t="s">
        <v>389</v>
      </c>
      <c r="AK53">
        <f t="shared" si="27"/>
        <v>3.1102757740215004</v>
      </c>
      <c r="AL53">
        <f t="shared" si="28"/>
        <v>3.7975860226192313</v>
      </c>
      <c r="AM53" s="32">
        <f t="shared" si="29"/>
        <v>3.1102757740215004</v>
      </c>
      <c r="AN53" s="59" t="s">
        <v>548</v>
      </c>
      <c r="AO53" s="59" t="s">
        <v>552</v>
      </c>
      <c r="AP53" s="85" t="s">
        <v>619</v>
      </c>
      <c r="AQ53" s="85">
        <v>2.7713958087402073</v>
      </c>
      <c r="AR53">
        <v>1.2426457548750491</v>
      </c>
      <c r="AT53" s="32">
        <v>0</v>
      </c>
      <c r="AU53" s="32">
        <v>15.942028985507244</v>
      </c>
      <c r="AV53" s="82">
        <f t="shared" si="30"/>
        <v>0.17384210073006756</v>
      </c>
      <c r="AW53" s="82">
        <f t="shared" si="31"/>
        <v>0.0779477791694349</v>
      </c>
      <c r="AX53" s="82"/>
      <c r="AY53" s="32">
        <f t="shared" si="32"/>
        <v>0.0779477791694349</v>
      </c>
      <c r="AZ53" s="59" t="s">
        <v>548</v>
      </c>
      <c r="BA53" s="59" t="s">
        <v>552</v>
      </c>
      <c r="BB53" s="85" t="s">
        <v>619</v>
      </c>
      <c r="BC53" s="12">
        <v>2.7713958087402073</v>
      </c>
      <c r="BD53">
        <v>1.2426457548750491</v>
      </c>
      <c r="BE53" s="136"/>
      <c r="BF53">
        <v>0</v>
      </c>
      <c r="BG53">
        <v>15.942028985507244</v>
      </c>
      <c r="BH53" s="82">
        <f t="shared" si="33"/>
        <v>0.17384210073006756</v>
      </c>
      <c r="BI53" s="82">
        <f t="shared" si="34"/>
        <v>0.0779477791694349</v>
      </c>
      <c r="BJ53" s="82">
        <f t="shared" si="35"/>
        <v>0</v>
      </c>
      <c r="BK53" s="32">
        <f t="shared" si="36"/>
        <v>0.0779477791694349</v>
      </c>
      <c r="BL53" s="82" t="s">
        <v>548</v>
      </c>
      <c r="BM53" s="82" t="s">
        <v>552</v>
      </c>
      <c r="BN53" s="88" t="s">
        <v>619</v>
      </c>
      <c r="BO53">
        <v>2.7713958087402073</v>
      </c>
      <c r="BP53">
        <v>1.2426457548750491</v>
      </c>
      <c r="BQ53" s="137"/>
      <c r="BR53" s="32">
        <v>0</v>
      </c>
      <c r="BS53" s="32">
        <v>15.942028985507244</v>
      </c>
      <c r="BT53" s="82">
        <f t="shared" si="37"/>
        <v>0.17384210073006756</v>
      </c>
      <c r="BU53" s="52">
        <f t="shared" si="44"/>
        <v>0.0779477791694349</v>
      </c>
      <c r="BV53" s="52">
        <f t="shared" si="38"/>
        <v>0</v>
      </c>
      <c r="BW53" s="32">
        <f t="shared" si="39"/>
        <v>0.0779477791694349</v>
      </c>
      <c r="BX53" s="133">
        <v>3.076923076923077</v>
      </c>
      <c r="BY53" s="32">
        <f t="shared" si="45"/>
        <v>1.6531135531135535</v>
      </c>
      <c r="BZ53" s="32">
        <f t="shared" si="46"/>
        <v>1.6531135531135535</v>
      </c>
      <c r="CA53" s="52">
        <v>2.729958511426144</v>
      </c>
      <c r="CB53" s="52">
        <v>2.9334781031568387</v>
      </c>
      <c r="CC53" s="49">
        <f t="shared" si="47"/>
        <v>2.9334781031568387</v>
      </c>
      <c r="CD53" s="49">
        <f t="shared" si="48"/>
        <v>0.1767976708646617</v>
      </c>
      <c r="CE53" s="49">
        <f t="shared" si="49"/>
        <v>0.1767976708646617</v>
      </c>
      <c r="CF53" s="49">
        <v>2.455379587817032</v>
      </c>
      <c r="CG53" s="49">
        <f t="shared" si="50"/>
        <v>0.15401926505397748</v>
      </c>
      <c r="CH53" s="49">
        <f t="shared" si="51"/>
        <v>0.07607148588454257</v>
      </c>
      <c r="CI53" s="49">
        <f t="shared" si="52"/>
        <v>0.07607148588454257</v>
      </c>
      <c r="CJ53" s="49">
        <v>2.455379587817032</v>
      </c>
      <c r="CK53" s="49">
        <f t="shared" si="53"/>
        <v>0.15401926505397748</v>
      </c>
      <c r="CL53" s="49">
        <f t="shared" si="40"/>
        <v>0.07607148588454257</v>
      </c>
      <c r="CM53" s="49">
        <v>2.455379587817032</v>
      </c>
      <c r="CN53" s="49">
        <f t="shared" si="54"/>
        <v>0.15401926505397748</v>
      </c>
      <c r="CO53" s="49">
        <f t="shared" si="41"/>
        <v>0.07607148588454257</v>
      </c>
      <c r="CP53" s="131" t="s">
        <v>47</v>
      </c>
      <c r="CQ53" s="69" t="s">
        <v>87</v>
      </c>
      <c r="CR53" s="65">
        <v>1.8</v>
      </c>
      <c r="CS53" s="60">
        <f t="shared" si="55"/>
        <v>0.3761904761904764</v>
      </c>
      <c r="CT53" s="60">
        <f t="shared" si="56"/>
        <v>0.3761904761904764</v>
      </c>
      <c r="CU53" s="32">
        <v>5.320082542953262</v>
      </c>
      <c r="CV53" s="82">
        <f t="shared" si="57"/>
        <v>2.2098067689317618</v>
      </c>
      <c r="CW53" s="82">
        <f t="shared" si="58"/>
        <v>2.2098067689317618</v>
      </c>
      <c r="CX53">
        <v>0</v>
      </c>
      <c r="CY53">
        <f t="shared" si="59"/>
        <v>0</v>
      </c>
      <c r="CZ53">
        <f t="shared" si="60"/>
        <v>0.0779477791694349</v>
      </c>
      <c r="DA53">
        <f t="shared" si="61"/>
        <v>0.0779477791694349</v>
      </c>
      <c r="DB53">
        <v>0</v>
      </c>
      <c r="DC53">
        <f t="shared" si="62"/>
        <v>0</v>
      </c>
      <c r="DD53">
        <f t="shared" si="42"/>
        <v>0.0779477791694349</v>
      </c>
      <c r="DE53">
        <v>0</v>
      </c>
      <c r="DF53">
        <f t="shared" si="63"/>
        <v>0</v>
      </c>
      <c r="DG53">
        <f t="shared" si="43"/>
        <v>0.0779477791694349</v>
      </c>
      <c r="DH53" s="12">
        <v>0</v>
      </c>
      <c r="DI53" s="145">
        <v>0</v>
      </c>
    </row>
    <row r="54" spans="1:113" ht="12.75">
      <c r="A54" s="19">
        <v>12</v>
      </c>
      <c r="B54" s="20" t="s">
        <v>181</v>
      </c>
      <c r="C54" t="s">
        <v>569</v>
      </c>
      <c r="D54" s="58">
        <v>25769</v>
      </c>
      <c r="E54" s="22">
        <v>39</v>
      </c>
      <c r="F54" s="20">
        <v>8</v>
      </c>
      <c r="G54" s="20">
        <v>4</v>
      </c>
      <c r="H54" s="20">
        <v>0</v>
      </c>
      <c r="I54" s="20">
        <v>0</v>
      </c>
      <c r="J54" s="104">
        <f t="shared" si="19"/>
        <v>13.675213675213676</v>
      </c>
      <c r="K54" s="104">
        <f t="shared" si="20"/>
        <v>0.20512820512820512</v>
      </c>
      <c r="L54" s="103">
        <f t="shared" si="21"/>
        <v>1</v>
      </c>
      <c r="M54" s="103">
        <f t="shared" si="22"/>
        <v>1</v>
      </c>
      <c r="N54" s="105">
        <f t="shared" si="23"/>
        <v>0</v>
      </c>
      <c r="O54" s="103">
        <f t="shared" si="24"/>
        <v>0</v>
      </c>
      <c r="P54" s="105">
        <f t="shared" si="25"/>
        <v>13.675213675213676</v>
      </c>
      <c r="Q54" s="26" t="s">
        <v>294</v>
      </c>
      <c r="R54" s="20">
        <v>1</v>
      </c>
      <c r="S54" s="22"/>
      <c r="T54" s="27">
        <v>0</v>
      </c>
      <c r="U54" s="26">
        <v>0</v>
      </c>
      <c r="V54" s="22"/>
      <c r="W54" s="28">
        <v>0</v>
      </c>
      <c r="X54" s="22"/>
      <c r="Y54" s="20">
        <v>0</v>
      </c>
      <c r="Z54" s="22" t="s">
        <v>314</v>
      </c>
      <c r="AA54" s="14">
        <v>2.645899931665053</v>
      </c>
      <c r="AB54">
        <v>1.4238095238095236</v>
      </c>
      <c r="AC54" s="32">
        <v>1.1520737327188941</v>
      </c>
      <c r="AD54" s="32">
        <f t="shared" si="26"/>
        <v>1.4238095238095236</v>
      </c>
      <c r="AE54">
        <v>1.8734478446918077</v>
      </c>
      <c r="AF54">
        <v>2.909036453978959</v>
      </c>
      <c r="AG54">
        <v>1.9241381779274236</v>
      </c>
      <c r="AH54">
        <v>3.1102757740215004</v>
      </c>
      <c r="AI54">
        <v>3.7975860226192313</v>
      </c>
      <c r="AJ54" s="1" t="s">
        <v>388</v>
      </c>
      <c r="AK54">
        <f t="shared" si="27"/>
        <v>2.909036453978959</v>
      </c>
      <c r="AL54">
        <f t="shared" si="28"/>
        <v>1.9241381779274236</v>
      </c>
      <c r="AM54" s="32">
        <f t="shared" si="29"/>
        <v>2.909036453978959</v>
      </c>
      <c r="AN54" t="s">
        <v>547</v>
      </c>
      <c r="AO54" t="s">
        <v>558</v>
      </c>
      <c r="AP54" s="1" t="s">
        <v>620</v>
      </c>
      <c r="AQ54" s="1">
        <v>13.890669046841214</v>
      </c>
      <c r="AR54">
        <v>0.6521739130434778</v>
      </c>
      <c r="AT54" s="32">
        <v>74.3</v>
      </c>
      <c r="AU54" s="32">
        <v>113.40614525139665</v>
      </c>
      <c r="AV54" s="82">
        <f t="shared" si="30"/>
        <v>0.1224860347386699</v>
      </c>
      <c r="AW54" s="82">
        <f t="shared" si="31"/>
        <v>0.6609180988110555</v>
      </c>
      <c r="AX54" s="82"/>
      <c r="AY54" s="32">
        <f t="shared" si="32"/>
        <v>0.6609180988110555</v>
      </c>
      <c r="AZ54" s="75" t="s">
        <v>546</v>
      </c>
      <c r="BA54" t="s">
        <v>558</v>
      </c>
      <c r="BB54" s="1" t="s">
        <v>620</v>
      </c>
      <c r="BC54" s="12">
        <v>13.890669046841214</v>
      </c>
      <c r="BD54">
        <v>0.6521739130434778</v>
      </c>
      <c r="BE54" s="136"/>
      <c r="BF54">
        <v>74.3</v>
      </c>
      <c r="BG54">
        <v>113.40614525139665</v>
      </c>
      <c r="BH54" s="82">
        <f t="shared" si="33"/>
        <v>0.1224860347386699</v>
      </c>
      <c r="BI54" s="82">
        <f t="shared" si="34"/>
        <v>0.6609180988110555</v>
      </c>
      <c r="BJ54" s="82">
        <f t="shared" si="35"/>
        <v>0.6551673177436119</v>
      </c>
      <c r="BK54" s="32">
        <f t="shared" si="36"/>
        <v>0.6609180988110555</v>
      </c>
      <c r="BL54" s="82" t="s">
        <v>625</v>
      </c>
      <c r="BM54" s="82" t="s">
        <v>629</v>
      </c>
      <c r="BN54" s="88" t="s">
        <v>619</v>
      </c>
      <c r="BO54">
        <v>5.746376811594203</v>
      </c>
      <c r="BP54">
        <v>0.29949273851712876</v>
      </c>
      <c r="BQ54" s="137"/>
      <c r="BR54" s="32">
        <v>0</v>
      </c>
      <c r="BS54" s="32">
        <v>17.391304347826086</v>
      </c>
      <c r="BT54" s="82">
        <f t="shared" si="37"/>
        <v>0.3304166666666667</v>
      </c>
      <c r="BU54" s="52">
        <f t="shared" si="44"/>
        <v>0.017220832464734905</v>
      </c>
      <c r="BV54" s="52">
        <f t="shared" si="38"/>
        <v>0</v>
      </c>
      <c r="BW54" s="32">
        <f t="shared" si="39"/>
        <v>0.017220832464734905</v>
      </c>
      <c r="BX54" s="133">
        <v>1.8</v>
      </c>
      <c r="BY54" s="32">
        <f t="shared" si="45"/>
        <v>0.3761904761904764</v>
      </c>
      <c r="BZ54" s="32">
        <f t="shared" si="46"/>
        <v>0.3761904761904764</v>
      </c>
      <c r="CA54" s="51">
        <v>3.4555660206322885</v>
      </c>
      <c r="CB54" s="51">
        <v>3.4555660206322885</v>
      </c>
      <c r="CC54" s="49">
        <f t="shared" si="47"/>
        <v>3.4555660206322885</v>
      </c>
      <c r="CD54" s="49">
        <f t="shared" si="48"/>
        <v>0.5465295666533296</v>
      </c>
      <c r="CE54" s="49">
        <f t="shared" si="49"/>
        <v>0.5465295666533296</v>
      </c>
      <c r="CF54" s="49">
        <v>-1.4234875444839856</v>
      </c>
      <c r="CG54" s="49">
        <f t="shared" si="50"/>
        <v>0.642615197738753</v>
      </c>
      <c r="CH54" s="49">
        <f t="shared" si="51"/>
        <v>0.01830290107230248</v>
      </c>
      <c r="CI54" s="49">
        <f t="shared" si="52"/>
        <v>0.01830290107230248</v>
      </c>
      <c r="CJ54" s="49">
        <v>-1.4234875444839856</v>
      </c>
      <c r="CK54" s="49">
        <f t="shared" si="53"/>
        <v>0.642615197738753</v>
      </c>
      <c r="CL54" s="49">
        <f t="shared" si="40"/>
        <v>0.01830290107230248</v>
      </c>
      <c r="CM54" s="49">
        <v>0.9</v>
      </c>
      <c r="CN54" s="49">
        <f t="shared" si="54"/>
        <v>0.051750000000000004</v>
      </c>
      <c r="CO54" s="49">
        <f t="shared" si="41"/>
        <v>0.034529167535265096</v>
      </c>
      <c r="CP54" s="132" t="s">
        <v>52</v>
      </c>
      <c r="CQ54" s="52" t="s">
        <v>97</v>
      </c>
      <c r="CR54" s="66">
        <v>1.7793594306049825</v>
      </c>
      <c r="CS54" s="60">
        <f t="shared" si="55"/>
        <v>0.35554990679545884</v>
      </c>
      <c r="CT54" s="60">
        <f t="shared" si="56"/>
        <v>0.35554990679545884</v>
      </c>
      <c r="CU54" s="32">
        <v>3.7599942720837842</v>
      </c>
      <c r="CV54" s="82">
        <f t="shared" si="57"/>
        <v>0.8509578181048254</v>
      </c>
      <c r="CW54" s="82">
        <f t="shared" si="58"/>
        <v>0.8509578181048254</v>
      </c>
      <c r="CX54">
        <v>-1.4234875444839856</v>
      </c>
      <c r="CY54">
        <f t="shared" si="59"/>
        <v>0.642615197738753</v>
      </c>
      <c r="CZ54">
        <f t="shared" si="60"/>
        <v>0.01830290107230248</v>
      </c>
      <c r="DA54">
        <f t="shared" si="61"/>
        <v>0.01830290107230248</v>
      </c>
      <c r="DB54">
        <v>-1.4234875444839856</v>
      </c>
      <c r="DC54">
        <f t="shared" si="62"/>
        <v>0.642615197738753</v>
      </c>
      <c r="DD54">
        <f t="shared" si="42"/>
        <v>0.01830290107230248</v>
      </c>
      <c r="DE54">
        <v>0</v>
      </c>
      <c r="DF54">
        <f t="shared" si="63"/>
        <v>0</v>
      </c>
      <c r="DG54">
        <f t="shared" si="43"/>
        <v>0.017220832464734905</v>
      </c>
      <c r="DH54" s="12">
        <v>1</v>
      </c>
      <c r="DI54" s="145">
        <v>0</v>
      </c>
    </row>
    <row r="55" spans="1:113" ht="12.75">
      <c r="A55" s="19">
        <v>13</v>
      </c>
      <c r="B55" s="20" t="s">
        <v>182</v>
      </c>
      <c r="C55" t="s">
        <v>570</v>
      </c>
      <c r="D55" s="58">
        <v>25861</v>
      </c>
      <c r="E55" s="22">
        <v>26</v>
      </c>
      <c r="F55" s="20">
        <v>3</v>
      </c>
      <c r="G55" s="20">
        <v>2</v>
      </c>
      <c r="H55" s="20">
        <v>0</v>
      </c>
      <c r="I55" s="20">
        <v>0</v>
      </c>
      <c r="J55" s="104">
        <f t="shared" si="19"/>
        <v>9.615384615384617</v>
      </c>
      <c r="K55" s="104">
        <f t="shared" si="20"/>
        <v>0.11538461538461539</v>
      </c>
      <c r="L55" s="103">
        <f t="shared" si="21"/>
        <v>1</v>
      </c>
      <c r="M55" s="103">
        <f t="shared" si="22"/>
        <v>1</v>
      </c>
      <c r="N55" s="105">
        <f t="shared" si="23"/>
        <v>0</v>
      </c>
      <c r="O55" s="103">
        <f t="shared" si="24"/>
        <v>0</v>
      </c>
      <c r="P55" s="105">
        <f t="shared" si="25"/>
        <v>9.615384615384617</v>
      </c>
      <c r="Q55" s="26" t="s">
        <v>298</v>
      </c>
      <c r="R55" s="20">
        <v>0</v>
      </c>
      <c r="S55" s="22"/>
      <c r="T55" s="27">
        <v>0</v>
      </c>
      <c r="U55" s="26">
        <v>0</v>
      </c>
      <c r="V55" s="22"/>
      <c r="W55" s="28">
        <v>1</v>
      </c>
      <c r="X55" s="22" t="s">
        <v>482</v>
      </c>
      <c r="Y55" s="20">
        <v>1</v>
      </c>
      <c r="Z55" s="22" t="s">
        <v>316</v>
      </c>
      <c r="AA55" s="14">
        <v>2.608795832498497</v>
      </c>
      <c r="AB55">
        <v>1.4238095238095236</v>
      </c>
      <c r="AC55" s="32">
        <v>1.1520737327188941</v>
      </c>
      <c r="AD55" s="32">
        <f t="shared" si="26"/>
        <v>1.1520737327188941</v>
      </c>
      <c r="AE55">
        <v>1.8734478446918077</v>
      </c>
      <c r="AF55">
        <v>3.010951796252704</v>
      </c>
      <c r="AG55">
        <v>1.9241381779274236</v>
      </c>
      <c r="AH55">
        <v>3.1102757740215004</v>
      </c>
      <c r="AI55">
        <v>3.7975860226192313</v>
      </c>
      <c r="AJ55" s="1" t="s">
        <v>389</v>
      </c>
      <c r="AK55">
        <f t="shared" si="27"/>
        <v>3.1102757740215004</v>
      </c>
      <c r="AL55">
        <f t="shared" si="28"/>
        <v>3.7975860226192313</v>
      </c>
      <c r="AM55" s="32">
        <f t="shared" si="29"/>
        <v>3.7975860226192313</v>
      </c>
      <c r="AN55" s="59" t="s">
        <v>548</v>
      </c>
      <c r="AO55" s="59" t="s">
        <v>552</v>
      </c>
      <c r="AP55" s="85" t="s">
        <v>619</v>
      </c>
      <c r="AQ55" s="85">
        <v>2.853674065292323</v>
      </c>
      <c r="AR55">
        <v>1.2426457548750491</v>
      </c>
      <c r="AS55">
        <v>0.8606116489933916</v>
      </c>
      <c r="AT55" s="32">
        <v>0</v>
      </c>
      <c r="AU55" s="32">
        <v>15.942028985507244</v>
      </c>
      <c r="AV55" s="82">
        <f t="shared" si="30"/>
        <v>0.17900319136833664</v>
      </c>
      <c r="AW55" s="82">
        <f t="shared" si="31"/>
        <v>0.0779477791694349</v>
      </c>
      <c r="AX55" s="82">
        <f>(AS55+AT55)/AU55</f>
        <v>0.05398382161867639</v>
      </c>
      <c r="AY55" s="32">
        <f t="shared" si="32"/>
        <v>0.05398382161867639</v>
      </c>
      <c r="AZ55" s="59" t="s">
        <v>548</v>
      </c>
      <c r="BA55" s="59" t="s">
        <v>552</v>
      </c>
      <c r="BB55" s="85" t="s">
        <v>619</v>
      </c>
      <c r="BC55" s="12">
        <v>2.853674065292323</v>
      </c>
      <c r="BD55">
        <v>1.2426457548750491</v>
      </c>
      <c r="BE55" s="136">
        <v>0.8606116489933916</v>
      </c>
      <c r="BF55">
        <v>0</v>
      </c>
      <c r="BG55">
        <v>15.942028985507244</v>
      </c>
      <c r="BH55" s="82">
        <f t="shared" si="33"/>
        <v>0.17900319136833664</v>
      </c>
      <c r="BI55" s="82">
        <f t="shared" si="34"/>
        <v>0.0779477791694349</v>
      </c>
      <c r="BJ55" s="82">
        <f t="shared" si="35"/>
        <v>0.05398382161867639</v>
      </c>
      <c r="BK55" s="32">
        <f t="shared" si="36"/>
        <v>0.05398382161867639</v>
      </c>
      <c r="BL55" s="82" t="s">
        <v>548</v>
      </c>
      <c r="BM55" s="82" t="s">
        <v>552</v>
      </c>
      <c r="BN55" s="88" t="s">
        <v>619</v>
      </c>
      <c r="BO55">
        <v>2.853674065292323</v>
      </c>
      <c r="BP55">
        <v>1.2426457548750491</v>
      </c>
      <c r="BQ55" s="136">
        <v>0.8606116489933916</v>
      </c>
      <c r="BR55" s="32">
        <v>0</v>
      </c>
      <c r="BS55" s="32">
        <v>15.942028985507244</v>
      </c>
      <c r="BT55" s="82">
        <f t="shared" si="37"/>
        <v>0.17900319136833664</v>
      </c>
      <c r="BU55" s="52">
        <f t="shared" si="44"/>
        <v>0.0779477791694349</v>
      </c>
      <c r="BV55" s="52">
        <f t="shared" si="38"/>
        <v>0.05398382161867639</v>
      </c>
      <c r="BW55" s="32">
        <f t="shared" si="39"/>
        <v>0.05398382161867639</v>
      </c>
      <c r="BX55" s="133">
        <v>1.8</v>
      </c>
      <c r="BY55" s="32">
        <f t="shared" si="45"/>
        <v>0.3761904761904764</v>
      </c>
      <c r="BZ55" s="32">
        <f t="shared" si="46"/>
        <v>0.6479262672811059</v>
      </c>
      <c r="CA55" s="51">
        <v>3.4555660206322885</v>
      </c>
      <c r="CB55" s="51">
        <v>3.4555660206322885</v>
      </c>
      <c r="CC55" s="49">
        <f t="shared" si="47"/>
        <v>3.4555660206322885</v>
      </c>
      <c r="CD55" s="49">
        <f t="shared" si="48"/>
        <v>0.3452902466107881</v>
      </c>
      <c r="CE55" s="49">
        <f t="shared" si="49"/>
        <v>0.3420200019869428</v>
      </c>
      <c r="CF55" s="49">
        <v>1.7793594306049825</v>
      </c>
      <c r="CG55" s="49">
        <f t="shared" si="50"/>
        <v>0.11161436428340346</v>
      </c>
      <c r="CH55" s="49">
        <f t="shared" si="51"/>
        <v>0.033666585113968556</v>
      </c>
      <c r="CI55" s="49">
        <f t="shared" si="52"/>
        <v>0.05763054266472707</v>
      </c>
      <c r="CJ55" s="49">
        <v>1.7793594306049825</v>
      </c>
      <c r="CK55" s="49">
        <f t="shared" si="53"/>
        <v>0.11161436428340346</v>
      </c>
      <c r="CL55" s="49">
        <f t="shared" si="40"/>
        <v>0.05763054266472707</v>
      </c>
      <c r="CM55" s="49">
        <v>1.7793594306049825</v>
      </c>
      <c r="CN55" s="49">
        <f t="shared" si="54"/>
        <v>0.11161436428340346</v>
      </c>
      <c r="CO55" s="49">
        <f t="shared" si="41"/>
        <v>0.05763054266472707</v>
      </c>
      <c r="CP55" s="131" t="s">
        <v>47</v>
      </c>
      <c r="CQ55" s="69" t="s">
        <v>87</v>
      </c>
      <c r="CR55" s="66">
        <v>1.8</v>
      </c>
      <c r="CS55" s="60">
        <f t="shared" si="55"/>
        <v>0.3761904761904764</v>
      </c>
      <c r="CT55" s="60">
        <f t="shared" si="56"/>
        <v>0.6479262672811059</v>
      </c>
      <c r="CU55" s="32">
        <v>5.320082542953262</v>
      </c>
      <c r="CV55" s="82">
        <f t="shared" si="57"/>
        <v>2.2098067689317618</v>
      </c>
      <c r="CW55" s="82">
        <f t="shared" si="58"/>
        <v>1.5224965203340308</v>
      </c>
      <c r="CX55">
        <v>0</v>
      </c>
      <c r="CY55">
        <f t="shared" si="59"/>
        <v>0</v>
      </c>
      <c r="CZ55">
        <f t="shared" si="60"/>
        <v>0.0779477791694349</v>
      </c>
      <c r="DA55">
        <f t="shared" si="61"/>
        <v>0.05398382161867639</v>
      </c>
      <c r="DB55">
        <v>0</v>
      </c>
      <c r="DC55">
        <f t="shared" si="62"/>
        <v>0</v>
      </c>
      <c r="DD55">
        <f t="shared" si="42"/>
        <v>0.05398382161867639</v>
      </c>
      <c r="DE55">
        <v>0</v>
      </c>
      <c r="DF55">
        <f t="shared" si="63"/>
        <v>0</v>
      </c>
      <c r="DG55">
        <f t="shared" si="43"/>
        <v>0.05398382161867639</v>
      </c>
      <c r="DH55" s="12">
        <v>0</v>
      </c>
      <c r="DI55" s="145">
        <v>0</v>
      </c>
    </row>
    <row r="56" spans="1:113" ht="12.75">
      <c r="A56" s="19">
        <v>11</v>
      </c>
      <c r="B56" s="20" t="s">
        <v>183</v>
      </c>
      <c r="C56" t="s">
        <v>571</v>
      </c>
      <c r="D56" s="58">
        <v>25861</v>
      </c>
      <c r="E56" s="22">
        <v>95</v>
      </c>
      <c r="F56" s="20">
        <v>7</v>
      </c>
      <c r="G56" s="20">
        <v>3</v>
      </c>
      <c r="H56" s="20">
        <v>19</v>
      </c>
      <c r="I56" s="20">
        <v>6</v>
      </c>
      <c r="J56" s="104">
        <f t="shared" si="19"/>
        <v>5.526315789473683</v>
      </c>
      <c r="K56" s="104">
        <f t="shared" si="20"/>
        <v>0.07368421052631578</v>
      </c>
      <c r="L56" s="103">
        <f t="shared" si="21"/>
        <v>1</v>
      </c>
      <c r="M56" s="103">
        <f t="shared" si="22"/>
        <v>1</v>
      </c>
      <c r="N56" s="105">
        <f t="shared" si="23"/>
        <v>10</v>
      </c>
      <c r="O56" s="103">
        <f t="shared" si="24"/>
        <v>1</v>
      </c>
      <c r="P56" s="105">
        <f t="shared" si="25"/>
        <v>-4.473684210526317</v>
      </c>
      <c r="Q56" s="26" t="s">
        <v>294</v>
      </c>
      <c r="R56" s="20">
        <v>1</v>
      </c>
      <c r="S56" s="22"/>
      <c r="T56" s="27">
        <v>12</v>
      </c>
      <c r="U56" s="26">
        <v>0</v>
      </c>
      <c r="V56" s="22"/>
      <c r="W56" s="28">
        <v>0</v>
      </c>
      <c r="X56" s="22"/>
      <c r="Y56" s="20">
        <v>0</v>
      </c>
      <c r="Z56" s="22" t="s">
        <v>317</v>
      </c>
      <c r="AA56" s="14">
        <v>2.608795832498497</v>
      </c>
      <c r="AB56">
        <v>1.4238095238095236</v>
      </c>
      <c r="AC56" s="32">
        <v>1.1520737327188941</v>
      </c>
      <c r="AD56" s="32">
        <f t="shared" si="26"/>
        <v>1.4238095238095236</v>
      </c>
      <c r="AE56">
        <v>1.8734478446918077</v>
      </c>
      <c r="AF56">
        <v>3.010951796252704</v>
      </c>
      <c r="AG56">
        <v>1.9241381779274236</v>
      </c>
      <c r="AH56">
        <v>3.1102757740215004</v>
      </c>
      <c r="AI56">
        <v>3.7975860226192313</v>
      </c>
      <c r="AJ56" s="1" t="s">
        <v>389</v>
      </c>
      <c r="AK56">
        <f t="shared" si="27"/>
        <v>3.1102757740215004</v>
      </c>
      <c r="AL56">
        <f t="shared" si="28"/>
        <v>3.7975860226192313</v>
      </c>
      <c r="AM56" s="32">
        <f t="shared" si="29"/>
        <v>3.1102757740215004</v>
      </c>
      <c r="AN56" s="59" t="s">
        <v>548</v>
      </c>
      <c r="AO56" s="59" t="s">
        <v>552</v>
      </c>
      <c r="AP56" s="85" t="s">
        <v>619</v>
      </c>
      <c r="AQ56" s="85">
        <v>2.853674065292323</v>
      </c>
      <c r="AR56">
        <v>1.2426457548750491</v>
      </c>
      <c r="AT56" s="32">
        <v>0</v>
      </c>
      <c r="AU56" s="32">
        <v>15.942028985507244</v>
      </c>
      <c r="AV56" s="82">
        <f t="shared" si="30"/>
        <v>0.17900319136833664</v>
      </c>
      <c r="AW56" s="82">
        <f t="shared" si="31"/>
        <v>0.0779477791694349</v>
      </c>
      <c r="AX56" s="82"/>
      <c r="AY56" s="32">
        <f t="shared" si="32"/>
        <v>0.0779477791694349</v>
      </c>
      <c r="AZ56" s="59" t="s">
        <v>548</v>
      </c>
      <c r="BA56" s="59" t="s">
        <v>552</v>
      </c>
      <c r="BB56" s="85" t="s">
        <v>619</v>
      </c>
      <c r="BC56" s="12">
        <v>2.853674065292323</v>
      </c>
      <c r="BD56">
        <v>1.2426457548750491</v>
      </c>
      <c r="BE56" s="137"/>
      <c r="BF56">
        <v>0</v>
      </c>
      <c r="BG56">
        <v>15.942028985507244</v>
      </c>
      <c r="BH56" s="82">
        <f t="shared" si="33"/>
        <v>0.17900319136833664</v>
      </c>
      <c r="BI56" s="82">
        <f t="shared" si="34"/>
        <v>0.0779477791694349</v>
      </c>
      <c r="BJ56" s="82">
        <f t="shared" si="35"/>
        <v>0</v>
      </c>
      <c r="BK56" s="32">
        <f t="shared" si="36"/>
        <v>0.0779477791694349</v>
      </c>
      <c r="BL56" s="82" t="s">
        <v>548</v>
      </c>
      <c r="BM56" s="82" t="s">
        <v>552</v>
      </c>
      <c r="BN56" s="88" t="s">
        <v>619</v>
      </c>
      <c r="BO56">
        <v>2.853674065292323</v>
      </c>
      <c r="BP56">
        <v>1.2426457548750491</v>
      </c>
      <c r="BQ56" s="137"/>
      <c r="BR56" s="32">
        <v>0</v>
      </c>
      <c r="BS56" s="32">
        <v>15.942028985507244</v>
      </c>
      <c r="BT56" s="82">
        <f t="shared" si="37"/>
        <v>0.17900319136833664</v>
      </c>
      <c r="BU56" s="52">
        <f t="shared" si="44"/>
        <v>0.0779477791694349</v>
      </c>
      <c r="BV56" s="52">
        <f t="shared" si="38"/>
        <v>0</v>
      </c>
      <c r="BW56" s="32">
        <f t="shared" si="39"/>
        <v>0.0779477791694349</v>
      </c>
      <c r="BX56" s="133">
        <v>1.8</v>
      </c>
      <c r="BY56" s="32">
        <f t="shared" si="45"/>
        <v>0.3761904761904764</v>
      </c>
      <c r="BZ56" s="32">
        <f t="shared" si="46"/>
        <v>0.3761904761904764</v>
      </c>
      <c r="CA56" s="51">
        <v>3.4555660206322885</v>
      </c>
      <c r="CB56" s="51">
        <v>3.4555660206322885</v>
      </c>
      <c r="CC56" s="49">
        <f t="shared" si="47"/>
        <v>3.4555660206322885</v>
      </c>
      <c r="CD56" s="49">
        <f t="shared" si="48"/>
        <v>0.3452902466107881</v>
      </c>
      <c r="CE56" s="49">
        <f t="shared" si="49"/>
        <v>0.3452902466107881</v>
      </c>
      <c r="CF56" s="49">
        <v>1.7793594306049825</v>
      </c>
      <c r="CG56" s="49">
        <f t="shared" si="50"/>
        <v>0.11161436428340346</v>
      </c>
      <c r="CH56" s="49">
        <f t="shared" si="51"/>
        <v>0.033666585113968556</v>
      </c>
      <c r="CI56" s="49">
        <f t="shared" si="52"/>
        <v>0.033666585113968556</v>
      </c>
      <c r="CJ56" s="49">
        <v>1.7793594306049825</v>
      </c>
      <c r="CK56" s="49">
        <f t="shared" si="53"/>
        <v>0.11161436428340346</v>
      </c>
      <c r="CL56" s="49">
        <f t="shared" si="40"/>
        <v>0.033666585113968556</v>
      </c>
      <c r="CM56" s="49">
        <v>1.7793594306049825</v>
      </c>
      <c r="CN56" s="49">
        <f t="shared" si="54"/>
        <v>0.11161436428340346</v>
      </c>
      <c r="CO56" s="49">
        <f t="shared" si="41"/>
        <v>0.033666585113968556</v>
      </c>
      <c r="CP56" s="131" t="s">
        <v>47</v>
      </c>
      <c r="CQ56" s="69" t="s">
        <v>87</v>
      </c>
      <c r="CR56" s="67">
        <v>1.8</v>
      </c>
      <c r="CS56" s="60">
        <f t="shared" si="55"/>
        <v>0.3761904761904764</v>
      </c>
      <c r="CT56" s="60">
        <f t="shared" si="56"/>
        <v>0.3761904761904764</v>
      </c>
      <c r="CU56" s="32">
        <v>5.320082542953262</v>
      </c>
      <c r="CV56" s="82">
        <f t="shared" si="57"/>
        <v>2.2098067689317618</v>
      </c>
      <c r="CW56" s="82">
        <f t="shared" si="58"/>
        <v>2.2098067689317618</v>
      </c>
      <c r="CX56">
        <v>0</v>
      </c>
      <c r="CY56">
        <f t="shared" si="59"/>
        <v>0</v>
      </c>
      <c r="CZ56">
        <f t="shared" si="60"/>
        <v>0.0779477791694349</v>
      </c>
      <c r="DA56">
        <f t="shared" si="61"/>
        <v>0.0779477791694349</v>
      </c>
      <c r="DB56">
        <v>0</v>
      </c>
      <c r="DC56">
        <f t="shared" si="62"/>
        <v>0</v>
      </c>
      <c r="DD56">
        <f t="shared" si="42"/>
        <v>0.0779477791694349</v>
      </c>
      <c r="DE56">
        <v>0</v>
      </c>
      <c r="DF56">
        <f t="shared" si="63"/>
        <v>0</v>
      </c>
      <c r="DG56">
        <f t="shared" si="43"/>
        <v>0.0779477791694349</v>
      </c>
      <c r="DH56" s="12">
        <v>0</v>
      </c>
      <c r="DI56" s="145">
        <v>0</v>
      </c>
    </row>
    <row r="57" spans="1:113" ht="12.75">
      <c r="A57" s="19">
        <v>11</v>
      </c>
      <c r="B57" s="20" t="s">
        <v>184</v>
      </c>
      <c r="C57" t="s">
        <v>572</v>
      </c>
      <c r="D57" s="58">
        <v>26140</v>
      </c>
      <c r="E57" s="22">
        <v>8</v>
      </c>
      <c r="F57" s="20">
        <v>2</v>
      </c>
      <c r="G57" s="20">
        <v>1</v>
      </c>
      <c r="H57" s="20">
        <v>0</v>
      </c>
      <c r="I57" s="20">
        <v>0</v>
      </c>
      <c r="J57" s="104">
        <f t="shared" si="19"/>
        <v>22.916666666666664</v>
      </c>
      <c r="K57" s="104">
        <f t="shared" si="20"/>
        <v>0.25</v>
      </c>
      <c r="L57" s="103">
        <f t="shared" si="21"/>
        <v>1</v>
      </c>
      <c r="M57" s="103">
        <f t="shared" si="22"/>
        <v>1</v>
      </c>
      <c r="N57" s="105">
        <f t="shared" si="23"/>
        <v>0</v>
      </c>
      <c r="O57" s="103">
        <f t="shared" si="24"/>
        <v>0</v>
      </c>
      <c r="P57" s="105">
        <f t="shared" si="25"/>
        <v>22.916666666666664</v>
      </c>
      <c r="Q57" s="26" t="s">
        <v>294</v>
      </c>
      <c r="R57" s="20">
        <v>1</v>
      </c>
      <c r="S57" s="22"/>
      <c r="T57" s="27">
        <v>0</v>
      </c>
      <c r="U57" s="26">
        <v>1</v>
      </c>
      <c r="V57" s="22" t="s">
        <v>367</v>
      </c>
      <c r="W57" s="28">
        <v>0</v>
      </c>
      <c r="X57" s="22"/>
      <c r="Y57" s="20">
        <v>1</v>
      </c>
      <c r="Z57" s="22" t="s">
        <v>307</v>
      </c>
      <c r="AA57" s="14">
        <v>2.6858695652173914</v>
      </c>
      <c r="AB57">
        <v>1.4238095238095236</v>
      </c>
      <c r="AC57" s="32">
        <v>1.075</v>
      </c>
      <c r="AD57" s="32">
        <f t="shared" si="26"/>
        <v>1.4238095238095236</v>
      </c>
      <c r="AE57">
        <v>0.8925062494527647</v>
      </c>
      <c r="AF57">
        <v>3.0765157915228283</v>
      </c>
      <c r="AG57">
        <v>2.9050797731664666</v>
      </c>
      <c r="AH57">
        <v>3.1102757740215004</v>
      </c>
      <c r="AI57">
        <v>3.7975860226192313</v>
      </c>
      <c r="AJ57" s="1" t="s">
        <v>389</v>
      </c>
      <c r="AK57">
        <f t="shared" si="27"/>
        <v>3.1102757740215004</v>
      </c>
      <c r="AL57">
        <f t="shared" si="28"/>
        <v>3.7975860226192313</v>
      </c>
      <c r="AM57" s="32">
        <f t="shared" si="29"/>
        <v>3.1102757740215004</v>
      </c>
      <c r="AN57" s="76" t="s">
        <v>549</v>
      </c>
      <c r="AO57" s="76" t="s">
        <v>554</v>
      </c>
      <c r="AP57" s="87" t="s">
        <v>619</v>
      </c>
      <c r="AQ57" s="87">
        <v>7.834101382488479</v>
      </c>
      <c r="AR57">
        <v>0</v>
      </c>
      <c r="AT57" s="32">
        <v>0</v>
      </c>
      <c r="AU57" s="32">
        <v>37.95986622073579</v>
      </c>
      <c r="AV57" s="82">
        <f t="shared" si="30"/>
        <v>0.206378529811811</v>
      </c>
      <c r="AW57" s="82">
        <f t="shared" si="31"/>
        <v>0</v>
      </c>
      <c r="AX57" s="82"/>
      <c r="AY57" s="32">
        <f t="shared" si="32"/>
        <v>0</v>
      </c>
      <c r="AZ57" s="76" t="s">
        <v>546</v>
      </c>
      <c r="BA57" s="76" t="s">
        <v>557</v>
      </c>
      <c r="BB57" s="87" t="s">
        <v>619</v>
      </c>
      <c r="BC57" s="12">
        <v>5.735150652192383</v>
      </c>
      <c r="BD57">
        <v>-4.966666666666668</v>
      </c>
      <c r="BE57" s="137"/>
      <c r="BF57" s="69">
        <v>74.3</v>
      </c>
      <c r="BG57" s="69">
        <v>113.40614525139665</v>
      </c>
      <c r="BH57" s="82">
        <f t="shared" si="33"/>
        <v>0.05057178021066501</v>
      </c>
      <c r="BI57" s="82">
        <f t="shared" si="34"/>
        <v>0.6113719250366589</v>
      </c>
      <c r="BJ57" s="82">
        <f t="shared" si="35"/>
        <v>0.6551673177436119</v>
      </c>
      <c r="BK57" s="32">
        <f t="shared" si="36"/>
        <v>0.6113719250366589</v>
      </c>
      <c r="BL57" s="82" t="s">
        <v>549</v>
      </c>
      <c r="BM57" s="82" t="s">
        <v>554</v>
      </c>
      <c r="BN57" s="88" t="s">
        <v>619</v>
      </c>
      <c r="BO57">
        <v>7.834101382488479</v>
      </c>
      <c r="BP57">
        <v>0</v>
      </c>
      <c r="BQ57" s="137"/>
      <c r="BR57" s="32">
        <v>0</v>
      </c>
      <c r="BS57" s="32">
        <v>37.95986622073579</v>
      </c>
      <c r="BT57" s="82">
        <f t="shared" si="37"/>
        <v>0.206378529811811</v>
      </c>
      <c r="BU57" s="52">
        <f t="shared" si="44"/>
        <v>0</v>
      </c>
      <c r="BV57" s="52">
        <f t="shared" si="38"/>
        <v>0</v>
      </c>
      <c r="BW57" s="32">
        <f t="shared" si="39"/>
        <v>0</v>
      </c>
      <c r="BX57" s="133">
        <v>1.8</v>
      </c>
      <c r="BY57" s="32">
        <f t="shared" si="45"/>
        <v>0.3761904761904764</v>
      </c>
      <c r="BZ57" s="32">
        <f t="shared" si="46"/>
        <v>0.3761904761904764</v>
      </c>
      <c r="CA57" s="51">
        <v>3.4555660206322885</v>
      </c>
      <c r="CB57" s="51">
        <v>3.4555660206322885</v>
      </c>
      <c r="CC57" s="49">
        <f t="shared" si="47"/>
        <v>3.4555660206322885</v>
      </c>
      <c r="CD57" s="49">
        <f t="shared" si="48"/>
        <v>0.3452902466107881</v>
      </c>
      <c r="CE57" s="49">
        <f t="shared" si="49"/>
        <v>0.3452902466107881</v>
      </c>
      <c r="CF57" s="49">
        <v>0</v>
      </c>
      <c r="CG57" s="49">
        <f t="shared" si="50"/>
        <v>0</v>
      </c>
      <c r="CH57" s="49">
        <f t="shared" si="51"/>
        <v>0</v>
      </c>
      <c r="CI57" s="49">
        <f t="shared" si="52"/>
        <v>0</v>
      </c>
      <c r="CJ57" s="49">
        <v>-1.4234875444839856</v>
      </c>
      <c r="CK57" s="49">
        <f t="shared" si="53"/>
        <v>0.642615197738753</v>
      </c>
      <c r="CL57" s="49">
        <f t="shared" si="40"/>
        <v>0.031243272702094038</v>
      </c>
      <c r="CM57" s="49">
        <v>0</v>
      </c>
      <c r="CN57" s="49">
        <f t="shared" si="54"/>
        <v>0</v>
      </c>
      <c r="CO57" s="49">
        <f t="shared" si="41"/>
        <v>0</v>
      </c>
      <c r="CP57" s="133" t="s">
        <v>53</v>
      </c>
      <c r="CQ57" s="69" t="s">
        <v>98</v>
      </c>
      <c r="CR57" s="62">
        <v>3.760869565217391</v>
      </c>
      <c r="CS57" s="60">
        <f t="shared" si="55"/>
        <v>2.3370600414078675</v>
      </c>
      <c r="CT57" s="60">
        <f t="shared" si="56"/>
        <v>2.3370600414078675</v>
      </c>
      <c r="CU57" s="32">
        <v>3.0882901350589167</v>
      </c>
      <c r="CV57" s="82">
        <f t="shared" si="57"/>
        <v>0.021985638962583653</v>
      </c>
      <c r="CW57" s="82">
        <f t="shared" si="58"/>
        <v>0.021985638962583653</v>
      </c>
      <c r="CX57">
        <v>0</v>
      </c>
      <c r="CY57">
        <f t="shared" si="59"/>
        <v>0</v>
      </c>
      <c r="CZ57">
        <f t="shared" si="60"/>
        <v>0</v>
      </c>
      <c r="DA57">
        <f t="shared" si="61"/>
        <v>0</v>
      </c>
      <c r="DB57">
        <v>0.6521739130434778</v>
      </c>
      <c r="DC57">
        <f t="shared" si="62"/>
        <v>0.6609180988110555</v>
      </c>
      <c r="DD57">
        <f t="shared" si="42"/>
        <v>0.04954617377439652</v>
      </c>
      <c r="DE57">
        <v>0</v>
      </c>
      <c r="DF57">
        <f t="shared" si="63"/>
        <v>0</v>
      </c>
      <c r="DG57">
        <f t="shared" si="43"/>
        <v>0</v>
      </c>
      <c r="DH57" s="12">
        <v>0</v>
      </c>
      <c r="DI57" s="145">
        <v>1</v>
      </c>
    </row>
    <row r="58" spans="1:113" ht="13.5">
      <c r="A58" s="19">
        <v>28</v>
      </c>
      <c r="B58" s="20" t="s">
        <v>185</v>
      </c>
      <c r="C58" t="s">
        <v>573</v>
      </c>
      <c r="D58" s="58">
        <v>26140</v>
      </c>
      <c r="E58" s="22">
        <v>51</v>
      </c>
      <c r="F58" s="20">
        <v>16</v>
      </c>
      <c r="G58" s="20">
        <v>3</v>
      </c>
      <c r="H58" s="20">
        <v>0</v>
      </c>
      <c r="I58" s="20">
        <v>0</v>
      </c>
      <c r="J58" s="104">
        <f t="shared" si="19"/>
        <v>23.52941176470588</v>
      </c>
      <c r="K58" s="104">
        <f t="shared" si="20"/>
        <v>0.3137254901960784</v>
      </c>
      <c r="L58" s="103">
        <f t="shared" si="21"/>
        <v>1</v>
      </c>
      <c r="M58" s="103">
        <f t="shared" si="22"/>
        <v>1</v>
      </c>
      <c r="N58" s="105">
        <f t="shared" si="23"/>
        <v>0</v>
      </c>
      <c r="O58" s="103">
        <f t="shared" si="24"/>
        <v>0</v>
      </c>
      <c r="P58" s="105">
        <f t="shared" si="25"/>
        <v>23.52941176470588</v>
      </c>
      <c r="Q58" s="26" t="s">
        <v>298</v>
      </c>
      <c r="R58" s="20">
        <v>0</v>
      </c>
      <c r="S58" s="22"/>
      <c r="T58" s="27">
        <v>0</v>
      </c>
      <c r="U58" s="26">
        <v>1</v>
      </c>
      <c r="V58" s="22" t="s">
        <v>367</v>
      </c>
      <c r="W58" s="28">
        <v>1</v>
      </c>
      <c r="X58" s="22" t="s">
        <v>409</v>
      </c>
      <c r="Y58" s="20">
        <v>1</v>
      </c>
      <c r="Z58" s="22" t="s">
        <v>318</v>
      </c>
      <c r="AA58" s="14">
        <v>2.6858695652173914</v>
      </c>
      <c r="AB58">
        <v>1.4238095238095236</v>
      </c>
      <c r="AC58" s="32">
        <v>1.075</v>
      </c>
      <c r="AD58" s="32">
        <f t="shared" si="26"/>
        <v>1.075</v>
      </c>
      <c r="AE58">
        <v>0.8925062494527647</v>
      </c>
      <c r="AF58">
        <v>3.0765157915228283</v>
      </c>
      <c r="AG58">
        <v>2.9050797731664666</v>
      </c>
      <c r="AH58">
        <v>3.1102757740215004</v>
      </c>
      <c r="AI58">
        <v>3.7975860226192313</v>
      </c>
      <c r="AJ58" s="1" t="s">
        <v>389</v>
      </c>
      <c r="AK58">
        <f t="shared" si="27"/>
        <v>3.1102757740215004</v>
      </c>
      <c r="AL58">
        <f t="shared" si="28"/>
        <v>3.7975860226192313</v>
      </c>
      <c r="AM58" s="32">
        <f t="shared" si="29"/>
        <v>3.7975860226192313</v>
      </c>
      <c r="AN58" s="75" t="s">
        <v>546</v>
      </c>
      <c r="AO58" s="75" t="s">
        <v>557</v>
      </c>
      <c r="AP58" s="86" t="s">
        <v>619</v>
      </c>
      <c r="AQ58" s="86">
        <v>5.735150652192383</v>
      </c>
      <c r="AR58">
        <v>-4.966666666666668</v>
      </c>
      <c r="AS58">
        <v>-5.082976739148905</v>
      </c>
      <c r="AT58" s="32">
        <v>74.3</v>
      </c>
      <c r="AU58" s="32">
        <v>113.40614525139665</v>
      </c>
      <c r="AV58" s="82">
        <f t="shared" si="30"/>
        <v>0.05057178021066501</v>
      </c>
      <c r="AW58" s="82">
        <f t="shared" si="31"/>
        <v>0.6113719250366589</v>
      </c>
      <c r="AX58" s="82">
        <f>(AS58+AT58)/AU58</f>
        <v>0.6103463186003905</v>
      </c>
      <c r="AY58" s="32">
        <f t="shared" si="32"/>
        <v>0.6103463186003905</v>
      </c>
      <c r="AZ58" s="75" t="s">
        <v>546</v>
      </c>
      <c r="BA58" s="75" t="s">
        <v>557</v>
      </c>
      <c r="BB58" s="86" t="s">
        <v>619</v>
      </c>
      <c r="BC58" s="12">
        <v>5.735150652192383</v>
      </c>
      <c r="BD58">
        <v>-4.966666666666668</v>
      </c>
      <c r="BE58" s="136">
        <v>-5.082976739148905</v>
      </c>
      <c r="BF58">
        <v>74.3</v>
      </c>
      <c r="BG58">
        <v>113.40614525139665</v>
      </c>
      <c r="BH58" s="82">
        <f t="shared" si="33"/>
        <v>0.05057178021066501</v>
      </c>
      <c r="BI58" s="82">
        <f t="shared" si="34"/>
        <v>0.6113719250366589</v>
      </c>
      <c r="BJ58" s="82">
        <f t="shared" si="35"/>
        <v>0.6103463186003905</v>
      </c>
      <c r="BK58" s="32">
        <f t="shared" si="36"/>
        <v>0.6103463186003905</v>
      </c>
      <c r="BL58" s="82" t="s">
        <v>623</v>
      </c>
      <c r="BM58" s="82" t="s">
        <v>557</v>
      </c>
      <c r="BN58" s="88" t="s">
        <v>619</v>
      </c>
      <c r="BO58">
        <v>6.101121364110806</v>
      </c>
      <c r="BP58">
        <v>0.491778085139081</v>
      </c>
      <c r="BQ58" s="136">
        <v>0.29742936052687485</v>
      </c>
      <c r="BR58" s="92">
        <v>0</v>
      </c>
      <c r="BS58" s="82">
        <v>39.10614525139665</v>
      </c>
      <c r="BT58" s="82">
        <f t="shared" si="37"/>
        <v>0.15601438916797633</v>
      </c>
      <c r="BU58" s="52">
        <f t="shared" si="44"/>
        <v>0.012575468177127928</v>
      </c>
      <c r="BV58" s="52">
        <f t="shared" si="38"/>
        <v>0.007605693647758657</v>
      </c>
      <c r="BW58" s="32">
        <f t="shared" si="39"/>
        <v>0.007605693647758657</v>
      </c>
      <c r="BX58" s="133">
        <v>1.8</v>
      </c>
      <c r="BY58" s="32">
        <f t="shared" si="45"/>
        <v>0.3761904761904764</v>
      </c>
      <c r="BZ58" s="32">
        <f t="shared" si="46"/>
        <v>0.7250000000000001</v>
      </c>
      <c r="CA58" s="51">
        <v>3.4555660206322885</v>
      </c>
      <c r="CB58" s="51">
        <v>3.4555660206322885</v>
      </c>
      <c r="CC58" s="49">
        <f t="shared" si="47"/>
        <v>3.4555660206322885</v>
      </c>
      <c r="CD58" s="49">
        <f t="shared" si="48"/>
        <v>0.3452902466107881</v>
      </c>
      <c r="CE58" s="49">
        <f t="shared" si="49"/>
        <v>0.3420200019869428</v>
      </c>
      <c r="CF58" s="49">
        <v>-1.4234875444839856</v>
      </c>
      <c r="CG58" s="49">
        <f t="shared" si="50"/>
        <v>0.642615197738753</v>
      </c>
      <c r="CH58" s="49">
        <f t="shared" si="51"/>
        <v>0.031243272702094038</v>
      </c>
      <c r="CI58" s="49">
        <f t="shared" si="52"/>
        <v>0.032268879138362516</v>
      </c>
      <c r="CJ58" s="49">
        <v>-1.4234875444839856</v>
      </c>
      <c r="CK58" s="49">
        <f t="shared" si="53"/>
        <v>0.642615197738753</v>
      </c>
      <c r="CL58" s="49">
        <f t="shared" si="40"/>
        <v>0.032268879138362516</v>
      </c>
      <c r="CM58" s="49">
        <v>1.8</v>
      </c>
      <c r="CN58" s="49">
        <f t="shared" si="54"/>
        <v>0.04602857142857143</v>
      </c>
      <c r="CO58" s="49">
        <f t="shared" si="41"/>
        <v>0.03842287778081278</v>
      </c>
      <c r="CP58" s="133" t="s">
        <v>53</v>
      </c>
      <c r="CQ58" s="69" t="s">
        <v>98</v>
      </c>
      <c r="CR58" s="67">
        <v>3.760869565217391</v>
      </c>
      <c r="CS58" s="60">
        <f t="shared" si="55"/>
        <v>2.3370600414078675</v>
      </c>
      <c r="CT58" s="60">
        <f t="shared" si="56"/>
        <v>2.6858695652173914</v>
      </c>
      <c r="CU58" s="32">
        <v>3.0882901350589167</v>
      </c>
      <c r="CV58" s="82">
        <f t="shared" si="57"/>
        <v>0.021985638962583653</v>
      </c>
      <c r="CW58" s="82">
        <f t="shared" si="58"/>
        <v>0.7092958875603146</v>
      </c>
      <c r="CX58">
        <v>0.6521739130434778</v>
      </c>
      <c r="CY58">
        <f t="shared" si="59"/>
        <v>0.6609180988110555</v>
      </c>
      <c r="CZ58">
        <f t="shared" si="60"/>
        <v>0.04954617377439652</v>
      </c>
      <c r="DA58">
        <f t="shared" si="61"/>
        <v>0.050571780210664996</v>
      </c>
      <c r="DB58">
        <v>0.6521739130434778</v>
      </c>
      <c r="DC58">
        <f t="shared" si="62"/>
        <v>0.6609180988110555</v>
      </c>
      <c r="DD58">
        <f t="shared" si="42"/>
        <v>0.050571780210664996</v>
      </c>
      <c r="DE58">
        <v>6.398550724637682</v>
      </c>
      <c r="DF58">
        <f t="shared" si="63"/>
        <v>0.163620082815735</v>
      </c>
      <c r="DG58">
        <f t="shared" si="43"/>
        <v>0.15601438916797636</v>
      </c>
      <c r="DH58" s="12">
        <v>0</v>
      </c>
      <c r="DI58" s="145">
        <v>1</v>
      </c>
    </row>
    <row r="59" spans="1:113" ht="12.75">
      <c r="A59" s="19">
        <v>13</v>
      </c>
      <c r="B59" s="20" t="s">
        <v>186</v>
      </c>
      <c r="C59" t="s">
        <v>574</v>
      </c>
      <c r="D59" s="58">
        <v>26065</v>
      </c>
      <c r="E59" s="22">
        <v>15</v>
      </c>
      <c r="F59" s="20">
        <v>2</v>
      </c>
      <c r="G59" s="20">
        <v>2</v>
      </c>
      <c r="H59" s="20">
        <v>3</v>
      </c>
      <c r="I59" s="20">
        <v>3</v>
      </c>
      <c r="J59" s="104">
        <f t="shared" si="19"/>
        <v>11.11111111111111</v>
      </c>
      <c r="K59" s="104">
        <f t="shared" si="20"/>
        <v>0.13333333333333333</v>
      </c>
      <c r="L59" s="103">
        <f t="shared" si="21"/>
        <v>1</v>
      </c>
      <c r="M59" s="103">
        <f t="shared" si="22"/>
        <v>1</v>
      </c>
      <c r="N59" s="105">
        <f t="shared" si="23"/>
        <v>15.000000000000002</v>
      </c>
      <c r="O59" s="103">
        <f t="shared" si="24"/>
        <v>1</v>
      </c>
      <c r="P59" s="105">
        <f t="shared" si="25"/>
        <v>-3.888888888888891</v>
      </c>
      <c r="Q59" s="26" t="s">
        <v>298</v>
      </c>
      <c r="R59" s="20">
        <v>0</v>
      </c>
      <c r="S59" s="22"/>
      <c r="T59" s="27">
        <v>2</v>
      </c>
      <c r="U59" s="26">
        <v>0</v>
      </c>
      <c r="V59" s="22"/>
      <c r="W59" s="28">
        <v>0</v>
      </c>
      <c r="X59" s="22"/>
      <c r="Y59" s="20">
        <v>0</v>
      </c>
      <c r="Z59" s="22" t="s">
        <v>319</v>
      </c>
      <c r="AA59" s="14">
        <v>2.6858695652173914</v>
      </c>
      <c r="AB59">
        <v>1.4238095238095236</v>
      </c>
      <c r="AC59" s="32">
        <v>1.075</v>
      </c>
      <c r="AD59" s="32">
        <f t="shared" si="26"/>
        <v>1.075</v>
      </c>
      <c r="AE59">
        <v>0.8925062494527647</v>
      </c>
      <c r="AF59">
        <v>3.0765157915228283</v>
      </c>
      <c r="AG59">
        <v>2.9050797731664666</v>
      </c>
      <c r="AH59">
        <v>3.1102757740215004</v>
      </c>
      <c r="AI59">
        <v>3.7975860226192313</v>
      </c>
      <c r="AJ59" s="1" t="s">
        <v>389</v>
      </c>
      <c r="AK59">
        <f t="shared" si="27"/>
        <v>3.1102757740215004</v>
      </c>
      <c r="AL59">
        <f t="shared" si="28"/>
        <v>3.7975860226192313</v>
      </c>
      <c r="AM59" s="32">
        <f t="shared" si="29"/>
        <v>3.7975860226192313</v>
      </c>
      <c r="AN59" s="59" t="s">
        <v>548</v>
      </c>
      <c r="AO59" s="59" t="s">
        <v>552</v>
      </c>
      <c r="AP59" s="85" t="s">
        <v>619</v>
      </c>
      <c r="AQ59" s="85">
        <v>2.853674065292323</v>
      </c>
      <c r="AR59">
        <v>1.2426457548750491</v>
      </c>
      <c r="AS59">
        <v>0.8606116489933916</v>
      </c>
      <c r="AT59" s="32">
        <v>0</v>
      </c>
      <c r="AU59" s="32">
        <v>15.942028985507244</v>
      </c>
      <c r="AV59" s="82">
        <f t="shared" si="30"/>
        <v>0.17900319136833664</v>
      </c>
      <c r="AW59" s="82">
        <f t="shared" si="31"/>
        <v>0.0779477791694349</v>
      </c>
      <c r="AX59" s="82">
        <f>(AS59+AT59)/AU59</f>
        <v>0.05398382161867639</v>
      </c>
      <c r="AY59" s="32">
        <f t="shared" si="32"/>
        <v>0.05398382161867639</v>
      </c>
      <c r="AZ59" s="59" t="s">
        <v>548</v>
      </c>
      <c r="BA59" s="59" t="s">
        <v>552</v>
      </c>
      <c r="BB59" s="85" t="s">
        <v>619</v>
      </c>
      <c r="BC59" s="12">
        <v>2.853674065292323</v>
      </c>
      <c r="BD59">
        <v>1.2426457548750491</v>
      </c>
      <c r="BE59" s="136">
        <v>0.8606116489933916</v>
      </c>
      <c r="BF59">
        <v>0</v>
      </c>
      <c r="BG59">
        <v>15.942028985507244</v>
      </c>
      <c r="BH59" s="82">
        <f t="shared" si="33"/>
        <v>0.17900319136833664</v>
      </c>
      <c r="BI59" s="82">
        <f t="shared" si="34"/>
        <v>0.0779477791694349</v>
      </c>
      <c r="BJ59" s="82">
        <f t="shared" si="35"/>
        <v>0.05398382161867639</v>
      </c>
      <c r="BK59" s="32">
        <f t="shared" si="36"/>
        <v>0.05398382161867639</v>
      </c>
      <c r="BL59" s="82" t="s">
        <v>548</v>
      </c>
      <c r="BM59" s="82" t="s">
        <v>552</v>
      </c>
      <c r="BN59" s="88" t="s">
        <v>619</v>
      </c>
      <c r="BO59">
        <v>2.853674065292323</v>
      </c>
      <c r="BP59">
        <v>1.2426457548750491</v>
      </c>
      <c r="BQ59" s="136">
        <v>0.8606116489933916</v>
      </c>
      <c r="BR59" s="32">
        <v>0</v>
      </c>
      <c r="BS59" s="32">
        <v>15.942028985507244</v>
      </c>
      <c r="BT59" s="82">
        <f t="shared" si="37"/>
        <v>0.17900319136833664</v>
      </c>
      <c r="BU59" s="52">
        <f t="shared" si="44"/>
        <v>0.0779477791694349</v>
      </c>
      <c r="BV59" s="52">
        <f t="shared" si="38"/>
        <v>0.05398382161867639</v>
      </c>
      <c r="BW59" s="32">
        <f t="shared" si="39"/>
        <v>0.05398382161867639</v>
      </c>
      <c r="BX59" s="133">
        <v>1.8</v>
      </c>
      <c r="BY59" s="32">
        <f t="shared" si="45"/>
        <v>0.3761904761904764</v>
      </c>
      <c r="BZ59" s="32">
        <f t="shared" si="46"/>
        <v>0.7250000000000001</v>
      </c>
      <c r="CA59" s="51">
        <v>3.4555660206322885</v>
      </c>
      <c r="CB59" s="51">
        <v>3.4555660206322885</v>
      </c>
      <c r="CC59" s="49">
        <f t="shared" si="47"/>
        <v>3.4555660206322885</v>
      </c>
      <c r="CD59" s="49">
        <f t="shared" si="48"/>
        <v>0.3452902466107881</v>
      </c>
      <c r="CE59" s="49">
        <f t="shared" si="49"/>
        <v>0.3420200019869428</v>
      </c>
      <c r="CF59" s="49">
        <v>1.7793594306049825</v>
      </c>
      <c r="CG59" s="49">
        <f t="shared" si="50"/>
        <v>0.11161436428340346</v>
      </c>
      <c r="CH59" s="49">
        <f t="shared" si="51"/>
        <v>0.033666585113968556</v>
      </c>
      <c r="CI59" s="49">
        <f t="shared" si="52"/>
        <v>0.05763054266472707</v>
      </c>
      <c r="CJ59" s="49">
        <v>1.7793594306049825</v>
      </c>
      <c r="CK59" s="49">
        <f t="shared" si="53"/>
        <v>0.11161436428340346</v>
      </c>
      <c r="CL59" s="49">
        <f t="shared" si="40"/>
        <v>0.05763054266472707</v>
      </c>
      <c r="CM59" s="49">
        <v>1.7793594306049825</v>
      </c>
      <c r="CN59" s="49">
        <f t="shared" si="54"/>
        <v>0.11161436428340346</v>
      </c>
      <c r="CO59" s="49">
        <f t="shared" si="41"/>
        <v>0.05763054266472707</v>
      </c>
      <c r="CP59" s="131" t="s">
        <v>47</v>
      </c>
      <c r="CQ59" s="69" t="s">
        <v>87</v>
      </c>
      <c r="CR59" s="67">
        <v>1.8</v>
      </c>
      <c r="CS59" s="60">
        <f t="shared" si="55"/>
        <v>0.3761904761904764</v>
      </c>
      <c r="CT59" s="60">
        <f t="shared" si="56"/>
        <v>0.7250000000000001</v>
      </c>
      <c r="CU59" s="32">
        <v>5.320082542953262</v>
      </c>
      <c r="CV59" s="82">
        <f t="shared" si="57"/>
        <v>2.2098067689317618</v>
      </c>
      <c r="CW59" s="82">
        <f t="shared" si="58"/>
        <v>1.5224965203340308</v>
      </c>
      <c r="CX59">
        <v>0</v>
      </c>
      <c r="CY59">
        <f t="shared" si="59"/>
        <v>0</v>
      </c>
      <c r="CZ59">
        <f t="shared" si="60"/>
        <v>0.0779477791694349</v>
      </c>
      <c r="DA59">
        <f t="shared" si="61"/>
        <v>0.05398382161867639</v>
      </c>
      <c r="DB59">
        <v>0</v>
      </c>
      <c r="DC59">
        <f t="shared" si="62"/>
        <v>0</v>
      </c>
      <c r="DD59">
        <f t="shared" si="42"/>
        <v>0.05398382161867639</v>
      </c>
      <c r="DE59">
        <v>0</v>
      </c>
      <c r="DF59">
        <f t="shared" si="63"/>
        <v>0</v>
      </c>
      <c r="DG59">
        <f t="shared" si="43"/>
        <v>0.05398382161867639</v>
      </c>
      <c r="DH59" s="12">
        <v>0</v>
      </c>
      <c r="DI59" s="145">
        <v>0</v>
      </c>
    </row>
    <row r="60" spans="1:113" ht="12.75">
      <c r="A60" s="19">
        <v>51</v>
      </c>
      <c r="B60" s="20" t="s">
        <v>187</v>
      </c>
      <c r="C60" t="s">
        <v>575</v>
      </c>
      <c r="D60" s="58">
        <v>26098</v>
      </c>
      <c r="E60" s="22">
        <v>233</v>
      </c>
      <c r="F60" s="20">
        <v>35</v>
      </c>
      <c r="G60" s="20">
        <v>3</v>
      </c>
      <c r="H60" s="20">
        <v>0</v>
      </c>
      <c r="I60" s="20">
        <v>0</v>
      </c>
      <c r="J60" s="104">
        <f t="shared" si="19"/>
        <v>11.266094420600858</v>
      </c>
      <c r="K60" s="104">
        <f t="shared" si="20"/>
        <v>0.15021459227467812</v>
      </c>
      <c r="L60" s="103">
        <f t="shared" si="21"/>
        <v>1</v>
      </c>
      <c r="M60" s="103">
        <f t="shared" si="22"/>
        <v>1</v>
      </c>
      <c r="N60" s="105">
        <f t="shared" si="23"/>
        <v>0</v>
      </c>
      <c r="O60" s="103">
        <f t="shared" si="24"/>
        <v>0</v>
      </c>
      <c r="P60" s="105">
        <f t="shared" si="25"/>
        <v>11.266094420600858</v>
      </c>
      <c r="Q60" s="26" t="s">
        <v>298</v>
      </c>
      <c r="R60" s="20">
        <v>0</v>
      </c>
      <c r="S60" s="22"/>
      <c r="T60" s="27">
        <v>0</v>
      </c>
      <c r="U60" s="26">
        <v>0</v>
      </c>
      <c r="V60" s="22"/>
      <c r="W60" s="28">
        <v>1</v>
      </c>
      <c r="X60" s="22" t="s">
        <v>410</v>
      </c>
      <c r="Y60" s="20">
        <v>1</v>
      </c>
      <c r="Z60" s="22" t="s">
        <v>297</v>
      </c>
      <c r="AA60" s="14">
        <v>2.6858695652173914</v>
      </c>
      <c r="AB60">
        <v>1.4238095238095236</v>
      </c>
      <c r="AC60" s="32">
        <v>1.075</v>
      </c>
      <c r="AD60" s="32">
        <f t="shared" si="26"/>
        <v>1.075</v>
      </c>
      <c r="AE60">
        <v>0.8925062494527647</v>
      </c>
      <c r="AF60">
        <v>3.0765157915228283</v>
      </c>
      <c r="AG60">
        <v>2.9050797731664666</v>
      </c>
      <c r="AH60">
        <v>3.1102757740215004</v>
      </c>
      <c r="AI60">
        <v>3.7975860226192313</v>
      </c>
      <c r="AJ60" s="1" t="s">
        <v>388</v>
      </c>
      <c r="AK60">
        <f t="shared" si="27"/>
        <v>3.0765157915228283</v>
      </c>
      <c r="AL60">
        <f t="shared" si="28"/>
        <v>2.9050797731664666</v>
      </c>
      <c r="AM60" s="32">
        <f t="shared" si="29"/>
        <v>2.9050797731664666</v>
      </c>
      <c r="AN60" s="59" t="s">
        <v>545</v>
      </c>
      <c r="AO60" s="59" t="s">
        <v>553</v>
      </c>
      <c r="AP60" s="85" t="s">
        <v>619</v>
      </c>
      <c r="AQ60" s="85">
        <v>11.042869323695943</v>
      </c>
      <c r="AR60">
        <v>5.912976833914545</v>
      </c>
      <c r="AS60">
        <v>4.804956763260578</v>
      </c>
      <c r="AT60" s="32">
        <v>13.333333333333332</v>
      </c>
      <c r="AU60" s="32">
        <v>52.28070175438596</v>
      </c>
      <c r="AV60" s="82">
        <f t="shared" si="30"/>
        <v>0.2112226682720365</v>
      </c>
      <c r="AW60" s="82">
        <f t="shared" si="31"/>
        <v>0.36813412064870105</v>
      </c>
      <c r="AX60" s="82">
        <f>(AS60+AT60)/AU60</f>
        <v>0.3469404481563265</v>
      </c>
      <c r="AY60" s="32">
        <f t="shared" si="32"/>
        <v>0.3469404481563265</v>
      </c>
      <c r="AZ60" s="59" t="s">
        <v>546</v>
      </c>
      <c r="BA60" s="59" t="s">
        <v>558</v>
      </c>
      <c r="BB60" s="85" t="s">
        <v>620</v>
      </c>
      <c r="BC60" s="12">
        <v>5.735150652192383</v>
      </c>
      <c r="BD60">
        <v>0.10625</v>
      </c>
      <c r="BE60">
        <v>0.6521739130434778</v>
      </c>
      <c r="BF60" s="69">
        <v>74.3</v>
      </c>
      <c r="BG60" s="69">
        <v>113.40614525139665</v>
      </c>
      <c r="BH60" s="82">
        <f t="shared" si="33"/>
        <v>0.05057178021066501</v>
      </c>
      <c r="BI60" s="82">
        <f t="shared" si="34"/>
        <v>0.6561042158258497</v>
      </c>
      <c r="BJ60" s="82">
        <f t="shared" si="35"/>
        <v>0.6609180988110555</v>
      </c>
      <c r="BK60" s="32">
        <f t="shared" si="36"/>
        <v>0.6609180988110555</v>
      </c>
      <c r="BL60" s="82" t="s">
        <v>545</v>
      </c>
      <c r="BM60" s="82" t="s">
        <v>553</v>
      </c>
      <c r="BN60" s="88" t="s">
        <v>619</v>
      </c>
      <c r="BO60">
        <v>11.042869323695943</v>
      </c>
      <c r="BP60">
        <v>5.912976833914545</v>
      </c>
      <c r="BQ60" s="136">
        <v>4.804956763260578</v>
      </c>
      <c r="BR60" s="32">
        <v>13.333333333333332</v>
      </c>
      <c r="BS60" s="32">
        <v>52.28070175438596</v>
      </c>
      <c r="BT60" s="82">
        <f t="shared" si="37"/>
        <v>0.2112226682720365</v>
      </c>
      <c r="BU60" s="52">
        <f t="shared" si="44"/>
        <v>0.36813412064870105</v>
      </c>
      <c r="BV60" s="52">
        <f t="shared" si="38"/>
        <v>0.3469404481563265</v>
      </c>
      <c r="BW60" s="32">
        <f t="shared" si="39"/>
        <v>0.3469404481563265</v>
      </c>
      <c r="BX60" s="133">
        <v>1.8</v>
      </c>
      <c r="BY60" s="32">
        <f t="shared" si="45"/>
        <v>0.3761904761904764</v>
      </c>
      <c r="BZ60" s="32">
        <f t="shared" si="46"/>
        <v>0.7250000000000001</v>
      </c>
      <c r="CA60" s="51">
        <v>3.4555660206322885</v>
      </c>
      <c r="CB60" s="51">
        <v>3.4555660206322885</v>
      </c>
      <c r="CC60" s="49">
        <f t="shared" si="47"/>
        <v>3.4555660206322885</v>
      </c>
      <c r="CD60" s="49">
        <f t="shared" si="48"/>
        <v>0.3790502291094602</v>
      </c>
      <c r="CE60" s="49">
        <f t="shared" si="49"/>
        <v>0.5504862474658219</v>
      </c>
      <c r="CF60" s="49">
        <v>7.416666666666666</v>
      </c>
      <c r="CG60" s="49">
        <f t="shared" si="50"/>
        <v>0.3968959731543625</v>
      </c>
      <c r="CH60" s="49">
        <f t="shared" si="51"/>
        <v>0.028761852505661434</v>
      </c>
      <c r="CI60" s="49">
        <f t="shared" si="52"/>
        <v>0.04995552499803596</v>
      </c>
      <c r="CJ60" s="49">
        <v>-1.4234875444839856</v>
      </c>
      <c r="CK60" s="49">
        <f t="shared" si="53"/>
        <v>0.642615197738753</v>
      </c>
      <c r="CL60" s="49">
        <f t="shared" si="40"/>
        <v>0.01830290107230248</v>
      </c>
      <c r="CM60" s="49">
        <v>7.416666666666666</v>
      </c>
      <c r="CN60" s="49">
        <f t="shared" si="54"/>
        <v>0.3968959731543625</v>
      </c>
      <c r="CO60" s="49">
        <f t="shared" si="41"/>
        <v>0.04995552499803596</v>
      </c>
      <c r="CP60" s="133" t="s">
        <v>52</v>
      </c>
      <c r="CQ60" s="52" t="s">
        <v>97</v>
      </c>
      <c r="CR60" s="66">
        <v>1.7793594306049825</v>
      </c>
      <c r="CS60" s="60">
        <f t="shared" si="55"/>
        <v>0.35554990679545884</v>
      </c>
      <c r="CT60" s="60">
        <f t="shared" si="56"/>
        <v>0.7043594306049825</v>
      </c>
      <c r="CU60" s="32">
        <v>3.7599942720837842</v>
      </c>
      <c r="CV60" s="82">
        <f t="shared" si="57"/>
        <v>0.683478480560956</v>
      </c>
      <c r="CW60" s="82">
        <f t="shared" si="58"/>
        <v>0.8549144989173176</v>
      </c>
      <c r="CX60">
        <v>3.914590747330961</v>
      </c>
      <c r="CY60">
        <f t="shared" si="59"/>
        <v>0.3299099572476057</v>
      </c>
      <c r="CZ60">
        <f t="shared" si="60"/>
        <v>0.03822416340109536</v>
      </c>
      <c r="DA60">
        <f t="shared" si="61"/>
        <v>0.01703049090872083</v>
      </c>
      <c r="DB60">
        <v>-1.4234875444839856</v>
      </c>
      <c r="DC60">
        <f t="shared" si="62"/>
        <v>0.642615197738753</v>
      </c>
      <c r="DD60">
        <f t="shared" si="42"/>
        <v>0.01830290107230248</v>
      </c>
      <c r="DE60">
        <v>3.914590747330961</v>
      </c>
      <c r="DF60">
        <f t="shared" si="63"/>
        <v>0.3299099572476057</v>
      </c>
      <c r="DG60">
        <f t="shared" si="43"/>
        <v>0.01703049090872083</v>
      </c>
      <c r="DH60" s="12">
        <v>0</v>
      </c>
      <c r="DI60" s="145">
        <v>0</v>
      </c>
    </row>
    <row r="61" spans="1:113" ht="12.75">
      <c r="A61" s="19">
        <v>13</v>
      </c>
      <c r="B61" s="20" t="s">
        <v>188</v>
      </c>
      <c r="C61" t="s">
        <v>576</v>
      </c>
      <c r="D61" s="58">
        <v>26140</v>
      </c>
      <c r="E61" s="22">
        <v>60</v>
      </c>
      <c r="F61" s="20">
        <v>7</v>
      </c>
      <c r="G61" s="20">
        <v>4</v>
      </c>
      <c r="H61" s="20">
        <v>13</v>
      </c>
      <c r="I61" s="20">
        <v>6</v>
      </c>
      <c r="J61" s="104">
        <f t="shared" si="19"/>
        <v>7.777777777777778</v>
      </c>
      <c r="K61" s="104">
        <f t="shared" si="20"/>
        <v>0.11666666666666667</v>
      </c>
      <c r="L61" s="103">
        <f t="shared" si="21"/>
        <v>1</v>
      </c>
      <c r="M61" s="103">
        <f t="shared" si="22"/>
        <v>1</v>
      </c>
      <c r="N61" s="105">
        <f t="shared" si="23"/>
        <v>10.833333333333334</v>
      </c>
      <c r="O61" s="103">
        <f t="shared" si="24"/>
        <v>1</v>
      </c>
      <c r="P61" s="105">
        <f t="shared" si="25"/>
        <v>-3.0555555555555562</v>
      </c>
      <c r="Q61" s="26" t="s">
        <v>298</v>
      </c>
      <c r="R61" s="20">
        <v>0</v>
      </c>
      <c r="S61" s="22"/>
      <c r="T61" s="27">
        <v>4</v>
      </c>
      <c r="U61" s="26">
        <v>0</v>
      </c>
      <c r="V61" s="22"/>
      <c r="W61" s="28">
        <v>0</v>
      </c>
      <c r="X61" s="22"/>
      <c r="Y61" s="20">
        <v>0</v>
      </c>
      <c r="Z61" s="22" t="s">
        <v>303</v>
      </c>
      <c r="AA61" s="14">
        <v>2.6858695652173914</v>
      </c>
      <c r="AB61">
        <v>1.4238095238095236</v>
      </c>
      <c r="AC61" s="32">
        <v>1.075</v>
      </c>
      <c r="AD61" s="32">
        <f t="shared" si="26"/>
        <v>1.075</v>
      </c>
      <c r="AE61">
        <v>0.8925062494527647</v>
      </c>
      <c r="AF61">
        <v>3.0765157915228283</v>
      </c>
      <c r="AG61">
        <v>2.9050797731664666</v>
      </c>
      <c r="AH61">
        <v>3.1102757740215004</v>
      </c>
      <c r="AI61">
        <v>3.7975860226192313</v>
      </c>
      <c r="AJ61" s="1" t="s">
        <v>389</v>
      </c>
      <c r="AK61">
        <f t="shared" si="27"/>
        <v>3.1102757740215004</v>
      </c>
      <c r="AL61">
        <f t="shared" si="28"/>
        <v>3.7975860226192313</v>
      </c>
      <c r="AM61" s="32">
        <f t="shared" si="29"/>
        <v>3.7975860226192313</v>
      </c>
      <c r="AN61" s="59" t="s">
        <v>548</v>
      </c>
      <c r="AO61" s="59" t="s">
        <v>552</v>
      </c>
      <c r="AP61" s="85" t="s">
        <v>619</v>
      </c>
      <c r="AQ61" s="85">
        <v>2.853674065292323</v>
      </c>
      <c r="AR61">
        <v>1.2426457548750491</v>
      </c>
      <c r="AS61">
        <v>0.8606116489933916</v>
      </c>
      <c r="AT61" s="32">
        <v>0</v>
      </c>
      <c r="AU61" s="32">
        <v>15.942028985507244</v>
      </c>
      <c r="AV61" s="82">
        <f t="shared" si="30"/>
        <v>0.17900319136833664</v>
      </c>
      <c r="AW61" s="82">
        <f t="shared" si="31"/>
        <v>0.0779477791694349</v>
      </c>
      <c r="AX61" s="82">
        <f>(AS61+AT61)/AU61</f>
        <v>0.05398382161867639</v>
      </c>
      <c r="AY61" s="32">
        <f t="shared" si="32"/>
        <v>0.05398382161867639</v>
      </c>
      <c r="AZ61" s="59" t="s">
        <v>548</v>
      </c>
      <c r="BA61" s="59" t="s">
        <v>552</v>
      </c>
      <c r="BB61" s="85" t="s">
        <v>619</v>
      </c>
      <c r="BC61" s="12">
        <v>2.853674065292323</v>
      </c>
      <c r="BD61">
        <v>1.2426457548750491</v>
      </c>
      <c r="BE61" s="136">
        <v>0.8606116489933916</v>
      </c>
      <c r="BF61">
        <v>0</v>
      </c>
      <c r="BG61">
        <v>15.942028985507244</v>
      </c>
      <c r="BH61" s="82">
        <f t="shared" si="33"/>
        <v>0.17900319136833664</v>
      </c>
      <c r="BI61" s="82">
        <f t="shared" si="34"/>
        <v>0.0779477791694349</v>
      </c>
      <c r="BJ61" s="82">
        <f t="shared" si="35"/>
        <v>0.05398382161867639</v>
      </c>
      <c r="BK61" s="32">
        <f t="shared" si="36"/>
        <v>0.05398382161867639</v>
      </c>
      <c r="BL61" s="82" t="s">
        <v>548</v>
      </c>
      <c r="BM61" s="82" t="s">
        <v>552</v>
      </c>
      <c r="BN61" s="88" t="s">
        <v>619</v>
      </c>
      <c r="BO61">
        <v>2.853674065292323</v>
      </c>
      <c r="BP61">
        <v>1.2426457548750491</v>
      </c>
      <c r="BQ61" s="136">
        <v>0.8606116489933916</v>
      </c>
      <c r="BR61" s="32">
        <v>0</v>
      </c>
      <c r="BS61" s="32">
        <v>15.942028985507244</v>
      </c>
      <c r="BT61" s="82">
        <f t="shared" si="37"/>
        <v>0.17900319136833664</v>
      </c>
      <c r="BU61" s="52">
        <f t="shared" si="44"/>
        <v>0.0779477791694349</v>
      </c>
      <c r="BV61" s="52">
        <f t="shared" si="38"/>
        <v>0.05398382161867639</v>
      </c>
      <c r="BW61" s="32">
        <f t="shared" si="39"/>
        <v>0.05398382161867639</v>
      </c>
      <c r="BX61" s="133">
        <v>1.8</v>
      </c>
      <c r="BY61" s="32">
        <f t="shared" si="45"/>
        <v>0.3761904761904764</v>
      </c>
      <c r="BZ61" s="32">
        <f t="shared" si="46"/>
        <v>0.7250000000000001</v>
      </c>
      <c r="CA61" s="51">
        <v>3.4555660206322885</v>
      </c>
      <c r="CB61" s="51">
        <v>3.4555660206322885</v>
      </c>
      <c r="CC61" s="49">
        <f t="shared" si="47"/>
        <v>3.4555660206322885</v>
      </c>
      <c r="CD61" s="49">
        <f t="shared" si="48"/>
        <v>0.3452902466107881</v>
      </c>
      <c r="CE61" s="49">
        <f t="shared" si="49"/>
        <v>0.3420200019869428</v>
      </c>
      <c r="CF61" s="49">
        <v>1.7793594306049825</v>
      </c>
      <c r="CG61" s="49">
        <f t="shared" si="50"/>
        <v>0.11161436428340346</v>
      </c>
      <c r="CH61" s="49">
        <f t="shared" si="51"/>
        <v>0.033666585113968556</v>
      </c>
      <c r="CI61" s="49">
        <f t="shared" si="52"/>
        <v>0.05763054266472707</v>
      </c>
      <c r="CJ61" s="49">
        <v>1.7793594306049825</v>
      </c>
      <c r="CK61" s="49">
        <f t="shared" si="53"/>
        <v>0.11161436428340346</v>
      </c>
      <c r="CL61" s="49">
        <f t="shared" si="40"/>
        <v>0.05763054266472707</v>
      </c>
      <c r="CM61" s="49">
        <v>1.7793594306049825</v>
      </c>
      <c r="CN61" s="49">
        <f t="shared" si="54"/>
        <v>0.11161436428340346</v>
      </c>
      <c r="CO61" s="49">
        <f t="shared" si="41"/>
        <v>0.05763054266472707</v>
      </c>
      <c r="CP61" s="131" t="s">
        <v>47</v>
      </c>
      <c r="CQ61" s="69" t="s">
        <v>87</v>
      </c>
      <c r="CR61" s="67">
        <v>1.8</v>
      </c>
      <c r="CS61" s="60">
        <f t="shared" si="55"/>
        <v>0.3761904761904764</v>
      </c>
      <c r="CT61" s="60">
        <f t="shared" si="56"/>
        <v>0.7250000000000001</v>
      </c>
      <c r="CU61" s="32">
        <v>5.320082542953262</v>
      </c>
      <c r="CV61" s="82">
        <f t="shared" si="57"/>
        <v>2.2098067689317618</v>
      </c>
      <c r="CW61" s="82">
        <f t="shared" si="58"/>
        <v>1.5224965203340308</v>
      </c>
      <c r="CX61">
        <v>0</v>
      </c>
      <c r="CY61">
        <f t="shared" si="59"/>
        <v>0</v>
      </c>
      <c r="CZ61">
        <f t="shared" si="60"/>
        <v>0.0779477791694349</v>
      </c>
      <c r="DA61">
        <f t="shared" si="61"/>
        <v>0.05398382161867639</v>
      </c>
      <c r="DB61">
        <v>0</v>
      </c>
      <c r="DC61">
        <f t="shared" si="62"/>
        <v>0</v>
      </c>
      <c r="DD61">
        <f t="shared" si="42"/>
        <v>0.05398382161867639</v>
      </c>
      <c r="DE61">
        <v>0</v>
      </c>
      <c r="DF61">
        <f t="shared" si="63"/>
        <v>0</v>
      </c>
      <c r="DG61">
        <f t="shared" si="43"/>
        <v>0.05398382161867639</v>
      </c>
      <c r="DH61" s="12">
        <v>0</v>
      </c>
      <c r="DI61" s="145">
        <v>0</v>
      </c>
    </row>
    <row r="62" spans="1:113" ht="13.5">
      <c r="A62" s="19">
        <v>22</v>
      </c>
      <c r="B62" s="20" t="s">
        <v>189</v>
      </c>
      <c r="C62" t="s">
        <v>577</v>
      </c>
      <c r="D62" s="58">
        <v>26287</v>
      </c>
      <c r="E62" s="22">
        <v>12</v>
      </c>
      <c r="F62" s="20">
        <v>0</v>
      </c>
      <c r="G62" s="20">
        <v>0</v>
      </c>
      <c r="H62" s="20">
        <v>3</v>
      </c>
      <c r="I62" s="20">
        <v>3</v>
      </c>
      <c r="J62" s="104">
        <f t="shared" si="19"/>
        <v>0</v>
      </c>
      <c r="K62" s="104">
        <f t="shared" si="20"/>
        <v>0</v>
      </c>
      <c r="L62" s="103">
        <f t="shared" si="21"/>
        <v>0</v>
      </c>
      <c r="M62" s="103">
        <f t="shared" si="22"/>
        <v>0</v>
      </c>
      <c r="N62" s="105">
        <f t="shared" si="23"/>
        <v>18.75</v>
      </c>
      <c r="O62" s="103">
        <f t="shared" si="24"/>
        <v>1</v>
      </c>
      <c r="P62" s="105">
        <f t="shared" si="25"/>
        <v>-18.75</v>
      </c>
      <c r="Q62" s="26" t="s">
        <v>294</v>
      </c>
      <c r="R62" s="20">
        <v>1</v>
      </c>
      <c r="S62" s="22"/>
      <c r="T62" s="27">
        <v>0</v>
      </c>
      <c r="U62" s="26">
        <v>0</v>
      </c>
      <c r="V62" s="22"/>
      <c r="W62" s="28">
        <v>0</v>
      </c>
      <c r="X62" s="22" t="s">
        <v>398</v>
      </c>
      <c r="Y62" s="20">
        <v>0</v>
      </c>
      <c r="Z62" s="22" t="s">
        <v>302</v>
      </c>
      <c r="AA62" s="14">
        <v>2.6858695652173914</v>
      </c>
      <c r="AB62">
        <v>1.4238095238095236</v>
      </c>
      <c r="AC62" s="32">
        <v>1.075</v>
      </c>
      <c r="AD62" s="32">
        <f t="shared" si="26"/>
        <v>1.4238095238095236</v>
      </c>
      <c r="AE62">
        <v>0.8925062494527647</v>
      </c>
      <c r="AF62">
        <v>3.0765157915228283</v>
      </c>
      <c r="AG62">
        <v>2.9050797731664666</v>
      </c>
      <c r="AH62">
        <v>3.1102757740215004</v>
      </c>
      <c r="AI62">
        <v>3.7975860226192313</v>
      </c>
      <c r="AJ62" s="1" t="s">
        <v>389</v>
      </c>
      <c r="AK62">
        <f t="shared" si="27"/>
        <v>3.1102757740215004</v>
      </c>
      <c r="AL62">
        <f t="shared" si="28"/>
        <v>3.7975860226192313</v>
      </c>
      <c r="AM62" s="32">
        <f t="shared" si="29"/>
        <v>3.1102757740215004</v>
      </c>
      <c r="AN62" s="75" t="s">
        <v>546</v>
      </c>
      <c r="AO62" s="75" t="s">
        <v>557</v>
      </c>
      <c r="AP62" s="86" t="s">
        <v>619</v>
      </c>
      <c r="AQ62" s="86">
        <v>5.735150652192383</v>
      </c>
      <c r="AR62">
        <v>-4.966666666666668</v>
      </c>
      <c r="AT62" s="32">
        <v>74.3</v>
      </c>
      <c r="AU62" s="32">
        <v>113.40614525139665</v>
      </c>
      <c r="AV62" s="82">
        <f t="shared" si="30"/>
        <v>0.05057178021066501</v>
      </c>
      <c r="AW62" s="82">
        <f t="shared" si="31"/>
        <v>0.6113719250366589</v>
      </c>
      <c r="AX62" s="82"/>
      <c r="AY62" s="32">
        <f t="shared" si="32"/>
        <v>0.6113719250366589</v>
      </c>
      <c r="AZ62" s="75" t="s">
        <v>546</v>
      </c>
      <c r="BA62" s="75" t="s">
        <v>557</v>
      </c>
      <c r="BB62" s="86" t="s">
        <v>619</v>
      </c>
      <c r="BC62" s="12">
        <v>5.735150652192383</v>
      </c>
      <c r="BD62">
        <v>-4.966666666666668</v>
      </c>
      <c r="BE62" s="137"/>
      <c r="BF62">
        <v>74.3</v>
      </c>
      <c r="BG62">
        <v>113.40614525139665</v>
      </c>
      <c r="BH62" s="82">
        <f t="shared" si="33"/>
        <v>0.05057178021066501</v>
      </c>
      <c r="BI62" s="82">
        <f t="shared" si="34"/>
        <v>0.6113719250366589</v>
      </c>
      <c r="BJ62" s="82">
        <f t="shared" si="35"/>
        <v>0.6551673177436119</v>
      </c>
      <c r="BK62" s="32">
        <f t="shared" si="36"/>
        <v>0.6113719250366589</v>
      </c>
      <c r="BL62" s="82" t="s">
        <v>623</v>
      </c>
      <c r="BM62" s="82" t="s">
        <v>557</v>
      </c>
      <c r="BN62" s="88" t="s">
        <v>619</v>
      </c>
      <c r="BO62">
        <v>6.101121364110806</v>
      </c>
      <c r="BP62">
        <v>0.491778085139081</v>
      </c>
      <c r="BQ62" s="137"/>
      <c r="BR62" s="92">
        <v>0</v>
      </c>
      <c r="BS62" s="82">
        <v>39.10614525139665</v>
      </c>
      <c r="BT62" s="82">
        <f t="shared" si="37"/>
        <v>0.15601438916797633</v>
      </c>
      <c r="BU62" s="52">
        <f t="shared" si="44"/>
        <v>0.012575468177127928</v>
      </c>
      <c r="BV62" s="52">
        <f t="shared" si="38"/>
        <v>0</v>
      </c>
      <c r="BW62" s="32">
        <f t="shared" si="39"/>
        <v>0.012575468177127928</v>
      </c>
      <c r="BX62" s="133">
        <v>1.8</v>
      </c>
      <c r="BY62" s="32">
        <f t="shared" si="45"/>
        <v>0.3761904761904764</v>
      </c>
      <c r="BZ62" s="32">
        <f t="shared" si="46"/>
        <v>0.3761904761904764</v>
      </c>
      <c r="CA62" s="51">
        <v>3.4555660206322885</v>
      </c>
      <c r="CB62" s="51">
        <v>3.4555660206322885</v>
      </c>
      <c r="CC62" s="49">
        <f t="shared" si="47"/>
        <v>3.4555660206322885</v>
      </c>
      <c r="CD62" s="49">
        <f t="shared" si="48"/>
        <v>0.3452902466107881</v>
      </c>
      <c r="CE62" s="49">
        <f t="shared" si="49"/>
        <v>0.3452902466107881</v>
      </c>
      <c r="CF62" s="49">
        <v>-1.4234875444839856</v>
      </c>
      <c r="CG62" s="49">
        <f t="shared" si="50"/>
        <v>0.642615197738753</v>
      </c>
      <c r="CH62" s="49">
        <f t="shared" si="51"/>
        <v>0.031243272702094038</v>
      </c>
      <c r="CI62" s="49">
        <f t="shared" si="52"/>
        <v>0.031243272702094038</v>
      </c>
      <c r="CJ62" s="49">
        <v>-1.4234875444839856</v>
      </c>
      <c r="CK62" s="49">
        <f t="shared" si="53"/>
        <v>0.642615197738753</v>
      </c>
      <c r="CL62" s="49">
        <f t="shared" si="40"/>
        <v>0.031243272702094038</v>
      </c>
      <c r="CM62" s="49">
        <v>1.8</v>
      </c>
      <c r="CN62" s="49">
        <f t="shared" si="54"/>
        <v>0.04602857142857143</v>
      </c>
      <c r="CO62" s="49">
        <f t="shared" si="41"/>
        <v>0.0334531032514435</v>
      </c>
      <c r="CP62" s="133" t="s">
        <v>54</v>
      </c>
      <c r="CQ62" s="52" t="s">
        <v>99</v>
      </c>
      <c r="CR62" s="62">
        <v>1.1520737327188941</v>
      </c>
      <c r="CS62" s="60">
        <f t="shared" si="55"/>
        <v>0.2717357910906295</v>
      </c>
      <c r="CT62" s="60">
        <f t="shared" si="56"/>
        <v>0.2717357910906295</v>
      </c>
      <c r="CU62" s="32">
        <v>2.9050797731664666</v>
      </c>
      <c r="CV62" s="82">
        <f t="shared" si="57"/>
        <v>0.20519600085503376</v>
      </c>
      <c r="CW62" s="82">
        <f t="shared" si="58"/>
        <v>0.20519600085503376</v>
      </c>
      <c r="CX62">
        <v>-3.242462939314863</v>
      </c>
      <c r="CY62">
        <f t="shared" si="59"/>
        <v>0.6265757195358866</v>
      </c>
      <c r="CZ62">
        <f t="shared" si="60"/>
        <v>0.015203794499227707</v>
      </c>
      <c r="DA62">
        <f t="shared" si="61"/>
        <v>0.015203794499227707</v>
      </c>
      <c r="DB62">
        <v>-3.242462939314863</v>
      </c>
      <c r="DC62">
        <f t="shared" si="62"/>
        <v>0.6265757195358866</v>
      </c>
      <c r="DD62">
        <f t="shared" si="42"/>
        <v>0.015203794499227707</v>
      </c>
      <c r="DE62">
        <v>1.6129032258064517</v>
      </c>
      <c r="DF62">
        <f t="shared" si="63"/>
        <v>0.04124423963133641</v>
      </c>
      <c r="DG62">
        <f t="shared" si="43"/>
        <v>0.02866877145420848</v>
      </c>
      <c r="DH62" s="12">
        <v>1</v>
      </c>
      <c r="DI62" s="145">
        <v>0</v>
      </c>
    </row>
    <row r="63" spans="1:113" ht="12.75">
      <c r="A63" s="19">
        <v>16</v>
      </c>
      <c r="B63" s="20" t="s">
        <v>190</v>
      </c>
      <c r="C63" t="s">
        <v>578</v>
      </c>
      <c r="D63" s="58">
        <v>26379</v>
      </c>
      <c r="E63" s="22">
        <v>5</v>
      </c>
      <c r="F63" s="20">
        <v>2</v>
      </c>
      <c r="G63" s="20">
        <v>0</v>
      </c>
      <c r="H63" s="20">
        <v>0</v>
      </c>
      <c r="I63" s="20">
        <v>0</v>
      </c>
      <c r="J63" s="104">
        <f t="shared" si="19"/>
        <v>40</v>
      </c>
      <c r="K63" s="104">
        <f t="shared" si="20"/>
        <v>0.4</v>
      </c>
      <c r="L63" s="103">
        <f t="shared" si="21"/>
        <v>1</v>
      </c>
      <c r="M63" s="103">
        <f t="shared" si="22"/>
        <v>1</v>
      </c>
      <c r="N63" s="105">
        <f t="shared" si="23"/>
        <v>0</v>
      </c>
      <c r="O63" s="103">
        <f t="shared" si="24"/>
        <v>0</v>
      </c>
      <c r="P63" s="105">
        <f t="shared" si="25"/>
        <v>40</v>
      </c>
      <c r="Q63" s="26" t="s">
        <v>298</v>
      </c>
      <c r="R63" s="20">
        <v>0</v>
      </c>
      <c r="S63" s="22"/>
      <c r="T63" s="27">
        <v>0</v>
      </c>
      <c r="U63" s="26">
        <v>0</v>
      </c>
      <c r="V63" s="22"/>
      <c r="W63" s="28">
        <v>0</v>
      </c>
      <c r="X63" s="22" t="s">
        <v>411</v>
      </c>
      <c r="Y63" s="20">
        <v>0</v>
      </c>
      <c r="Z63" s="22" t="s">
        <v>320</v>
      </c>
      <c r="AA63" s="14">
        <v>4.526659751037345</v>
      </c>
      <c r="AB63">
        <v>1.4238095238095236</v>
      </c>
      <c r="AC63" s="32">
        <v>1.075</v>
      </c>
      <c r="AD63" s="32">
        <f t="shared" si="26"/>
        <v>1.075</v>
      </c>
      <c r="AE63">
        <v>1.234139645849727</v>
      </c>
      <c r="AF63">
        <v>2.836371813888539</v>
      </c>
      <c r="AG63">
        <v>2.5634463767695044</v>
      </c>
      <c r="AH63">
        <v>3.0882901350589167</v>
      </c>
      <c r="AI63">
        <v>3.7975860226192313</v>
      </c>
      <c r="AJ63" s="1" t="s">
        <v>388</v>
      </c>
      <c r="AK63">
        <f t="shared" si="27"/>
        <v>2.836371813888539</v>
      </c>
      <c r="AL63">
        <f t="shared" si="28"/>
        <v>2.5634463767695044</v>
      </c>
      <c r="AM63" s="32">
        <f t="shared" si="29"/>
        <v>2.5634463767695044</v>
      </c>
      <c r="AN63" s="75" t="s">
        <v>547</v>
      </c>
      <c r="AO63" s="75" t="s">
        <v>558</v>
      </c>
      <c r="AP63" s="86" t="s">
        <v>620</v>
      </c>
      <c r="AQ63" s="86">
        <v>7.5730069748840885</v>
      </c>
      <c r="AR63">
        <v>0.10625</v>
      </c>
      <c r="AS63">
        <v>0.6521739130434778</v>
      </c>
      <c r="AT63" s="32">
        <v>74.3</v>
      </c>
      <c r="AU63" s="32">
        <v>113.40614525139665</v>
      </c>
      <c r="AV63" s="82">
        <f t="shared" si="30"/>
        <v>0.06677774787333073</v>
      </c>
      <c r="AW63" s="82">
        <f t="shared" si="31"/>
        <v>0.6561042158258497</v>
      </c>
      <c r="AX63" s="82">
        <f>(AS63+AT63)/AU63</f>
        <v>0.6609180988110555</v>
      </c>
      <c r="AY63" s="32">
        <f t="shared" si="32"/>
        <v>0.6609180988110555</v>
      </c>
      <c r="AZ63" s="75" t="s">
        <v>546</v>
      </c>
      <c r="BA63" s="75" t="s">
        <v>558</v>
      </c>
      <c r="BB63" s="86" t="s">
        <v>620</v>
      </c>
      <c r="BC63" s="12">
        <v>7.5730069748840885</v>
      </c>
      <c r="BD63">
        <v>0.10625</v>
      </c>
      <c r="BE63" s="136">
        <v>0.6521739130434778</v>
      </c>
      <c r="BF63">
        <v>74.3</v>
      </c>
      <c r="BG63">
        <v>113.40614525139665</v>
      </c>
      <c r="BH63" s="82">
        <f t="shared" si="33"/>
        <v>0.06677774787333073</v>
      </c>
      <c r="BI63" s="82">
        <f t="shared" si="34"/>
        <v>0.6561042158258497</v>
      </c>
      <c r="BJ63" s="82">
        <f t="shared" si="35"/>
        <v>0.6609180988110555</v>
      </c>
      <c r="BK63" s="32">
        <f t="shared" si="36"/>
        <v>0.6609180988110555</v>
      </c>
      <c r="BL63" s="82" t="s">
        <v>625</v>
      </c>
      <c r="BM63" s="82" t="s">
        <v>629</v>
      </c>
      <c r="BN63" s="88" t="s">
        <v>619</v>
      </c>
      <c r="BO63">
        <v>5.746376811594203</v>
      </c>
      <c r="BP63">
        <v>2.25</v>
      </c>
      <c r="BQ63" s="136">
        <v>0</v>
      </c>
      <c r="BR63" s="32">
        <v>0</v>
      </c>
      <c r="BS63" s="32">
        <v>17.391304347826086</v>
      </c>
      <c r="BT63" s="82">
        <f t="shared" si="37"/>
        <v>0.3304166666666667</v>
      </c>
      <c r="BU63" s="52">
        <f t="shared" si="44"/>
        <v>0.12937500000000002</v>
      </c>
      <c r="BV63" s="52">
        <f t="shared" si="38"/>
        <v>0</v>
      </c>
      <c r="BW63" s="32">
        <f t="shared" si="39"/>
        <v>0</v>
      </c>
      <c r="BX63" s="133">
        <v>1.8</v>
      </c>
      <c r="BY63" s="32">
        <f t="shared" si="45"/>
        <v>0.3761904761904764</v>
      </c>
      <c r="BZ63" s="32">
        <f t="shared" si="46"/>
        <v>0.7250000000000001</v>
      </c>
      <c r="CA63" s="51">
        <v>3.4555660206322885</v>
      </c>
      <c r="CB63" s="51">
        <v>3.4555660206322885</v>
      </c>
      <c r="CC63" s="49">
        <f t="shared" si="47"/>
        <v>3.4555660206322885</v>
      </c>
      <c r="CD63" s="49">
        <f t="shared" si="48"/>
        <v>0.6191942067437495</v>
      </c>
      <c r="CE63" s="49">
        <f t="shared" si="49"/>
        <v>0.8921196438627841</v>
      </c>
      <c r="CF63" s="49">
        <v>-1.4234875444839856</v>
      </c>
      <c r="CG63" s="49">
        <f t="shared" si="50"/>
        <v>0.642615197738753</v>
      </c>
      <c r="CH63" s="49">
        <f t="shared" si="51"/>
        <v>0.013489018087096682</v>
      </c>
      <c r="CI63" s="49">
        <f t="shared" si="52"/>
        <v>0.01830290107230248</v>
      </c>
      <c r="CJ63" s="49">
        <v>-1.4234875444839856</v>
      </c>
      <c r="CK63" s="49">
        <f t="shared" si="53"/>
        <v>0.642615197738753</v>
      </c>
      <c r="CL63" s="49">
        <f t="shared" si="40"/>
        <v>0.01830290107230248</v>
      </c>
      <c r="CM63" s="49">
        <v>0.9</v>
      </c>
      <c r="CN63" s="49">
        <f t="shared" si="54"/>
        <v>0.051750000000000004</v>
      </c>
      <c r="CO63" s="49">
        <f t="shared" si="41"/>
        <v>0.051750000000000004</v>
      </c>
      <c r="CP63" s="132" t="s">
        <v>55</v>
      </c>
      <c r="CQ63" s="69" t="s">
        <v>100</v>
      </c>
      <c r="CR63" s="62">
        <v>1.4238095238095236</v>
      </c>
      <c r="CS63" s="60">
        <f t="shared" si="55"/>
        <v>0</v>
      </c>
      <c r="CT63" s="60">
        <f t="shared" si="56"/>
        <v>0.3488095238095237</v>
      </c>
      <c r="CU63" s="32">
        <v>3.7975860226192313</v>
      </c>
      <c r="CV63" s="82">
        <f t="shared" si="57"/>
        <v>0.9612142087306923</v>
      </c>
      <c r="CW63" s="82">
        <f t="shared" si="58"/>
        <v>1.234139645849727</v>
      </c>
      <c r="CX63">
        <v>-4.966666666666668</v>
      </c>
      <c r="CY63">
        <f t="shared" si="59"/>
        <v>0.6113719250366589</v>
      </c>
      <c r="CZ63">
        <f t="shared" si="60"/>
        <v>0.04473229078919072</v>
      </c>
      <c r="DA63">
        <f t="shared" si="61"/>
        <v>0.04954617377439652</v>
      </c>
      <c r="DB63">
        <v>-4.966666666666668</v>
      </c>
      <c r="DC63">
        <f t="shared" si="62"/>
        <v>0.6113719250366589</v>
      </c>
      <c r="DD63">
        <f t="shared" si="42"/>
        <v>0.04954617377439652</v>
      </c>
      <c r="DE63">
        <v>2.7547619047619047</v>
      </c>
      <c r="DF63">
        <f t="shared" si="63"/>
        <v>0.15839880952380953</v>
      </c>
      <c r="DG63">
        <f t="shared" si="43"/>
        <v>0.15839880952380953</v>
      </c>
      <c r="DH63" s="12">
        <v>0</v>
      </c>
      <c r="DI63" s="145">
        <v>1</v>
      </c>
    </row>
    <row r="64" spans="1:113" ht="12.75">
      <c r="A64" s="19">
        <v>19</v>
      </c>
      <c r="B64" s="20" t="s">
        <v>191</v>
      </c>
      <c r="C64" t="s">
        <v>579</v>
      </c>
      <c r="D64" s="58">
        <v>26406</v>
      </c>
      <c r="E64" s="22">
        <v>63</v>
      </c>
      <c r="F64" s="20">
        <v>18</v>
      </c>
      <c r="G64" s="20">
        <v>6</v>
      </c>
      <c r="H64" s="20">
        <v>7</v>
      </c>
      <c r="I64" s="20">
        <v>6</v>
      </c>
      <c r="J64" s="104">
        <f t="shared" si="19"/>
        <v>14.285714285714285</v>
      </c>
      <c r="K64" s="104">
        <f t="shared" si="20"/>
        <v>0.2857142857142857</v>
      </c>
      <c r="L64" s="103">
        <f t="shared" si="21"/>
        <v>1</v>
      </c>
      <c r="M64" s="103">
        <f t="shared" si="22"/>
        <v>1</v>
      </c>
      <c r="N64" s="105">
        <f t="shared" si="23"/>
        <v>5.555555555555555</v>
      </c>
      <c r="O64" s="103">
        <f t="shared" si="24"/>
        <v>1</v>
      </c>
      <c r="P64" s="105">
        <f t="shared" si="25"/>
        <v>8.73015873015873</v>
      </c>
      <c r="Q64" s="26" t="s">
        <v>294</v>
      </c>
      <c r="R64" s="20">
        <v>1</v>
      </c>
      <c r="S64" s="22"/>
      <c r="T64" s="27">
        <v>2</v>
      </c>
      <c r="U64" s="26">
        <v>0</v>
      </c>
      <c r="V64" s="22"/>
      <c r="W64" s="28">
        <v>1</v>
      </c>
      <c r="X64" s="22" t="s">
        <v>412</v>
      </c>
      <c r="Y64" s="20">
        <v>1</v>
      </c>
      <c r="Z64" s="22" t="s">
        <v>321</v>
      </c>
      <c r="AA64" s="14">
        <v>4.526659751037345</v>
      </c>
      <c r="AB64">
        <v>1.4238095238095236</v>
      </c>
      <c r="AC64" s="32">
        <v>1.075</v>
      </c>
      <c r="AD64" s="32">
        <f t="shared" si="26"/>
        <v>1.4238095238095236</v>
      </c>
      <c r="AE64">
        <v>1.234139645849727</v>
      </c>
      <c r="AF64">
        <v>2.836371813888539</v>
      </c>
      <c r="AG64">
        <v>2.5634463767695044</v>
      </c>
      <c r="AH64">
        <v>3.0882901350589167</v>
      </c>
      <c r="AI64">
        <v>3.7975860226192313</v>
      </c>
      <c r="AJ64" s="1" t="s">
        <v>389</v>
      </c>
      <c r="AK64">
        <f t="shared" si="27"/>
        <v>3.0882901350589167</v>
      </c>
      <c r="AL64">
        <f t="shared" si="28"/>
        <v>3.7975860226192313</v>
      </c>
      <c r="AM64" s="32">
        <f t="shared" si="29"/>
        <v>3.0882901350589167</v>
      </c>
      <c r="AN64" s="59" t="s">
        <v>548</v>
      </c>
      <c r="AO64" s="59" t="s">
        <v>552</v>
      </c>
      <c r="AP64" s="85" t="s">
        <v>619</v>
      </c>
      <c r="AQ64" s="85">
        <v>2.2620035566093657</v>
      </c>
      <c r="AR64">
        <v>1.64375</v>
      </c>
      <c r="AT64" s="32">
        <v>0</v>
      </c>
      <c r="AU64" s="32">
        <v>15.942028985507244</v>
      </c>
      <c r="AV64" s="82">
        <f t="shared" si="30"/>
        <v>0.1418893140054966</v>
      </c>
      <c r="AW64" s="82">
        <f t="shared" si="31"/>
        <v>0.10310795454545456</v>
      </c>
      <c r="AX64" s="82"/>
      <c r="AY64" s="32">
        <f t="shared" si="32"/>
        <v>0.10310795454545456</v>
      </c>
      <c r="AZ64" s="59" t="s">
        <v>548</v>
      </c>
      <c r="BA64" s="59" t="s">
        <v>552</v>
      </c>
      <c r="BB64" s="85" t="s">
        <v>619</v>
      </c>
      <c r="BC64" s="12">
        <v>2.2620035566093657</v>
      </c>
      <c r="BD64">
        <v>1.64375</v>
      </c>
      <c r="BE64" s="136"/>
      <c r="BF64">
        <v>0</v>
      </c>
      <c r="BG64">
        <v>15.942028985507244</v>
      </c>
      <c r="BH64" s="82">
        <f t="shared" si="33"/>
        <v>0.1418893140054966</v>
      </c>
      <c r="BI64" s="82">
        <f t="shared" si="34"/>
        <v>0.10310795454545456</v>
      </c>
      <c r="BJ64" s="82">
        <f t="shared" si="35"/>
        <v>0</v>
      </c>
      <c r="BK64" s="32">
        <f t="shared" si="36"/>
        <v>0.10310795454545456</v>
      </c>
      <c r="BL64" s="82" t="s">
        <v>548</v>
      </c>
      <c r="BM64" s="82" t="s">
        <v>552</v>
      </c>
      <c r="BN64" s="88" t="s">
        <v>619</v>
      </c>
      <c r="BO64">
        <v>2.2620035566093657</v>
      </c>
      <c r="BP64">
        <v>1.64375</v>
      </c>
      <c r="BQ64" s="137"/>
      <c r="BR64" s="32">
        <v>0</v>
      </c>
      <c r="BS64" s="32">
        <v>15.942028985507244</v>
      </c>
      <c r="BT64" s="82">
        <f t="shared" si="37"/>
        <v>0.1418893140054966</v>
      </c>
      <c r="BU64" s="52">
        <f t="shared" si="44"/>
        <v>0.10310795454545456</v>
      </c>
      <c r="BV64" s="52">
        <f t="shared" si="38"/>
        <v>0</v>
      </c>
      <c r="BW64" s="32">
        <f t="shared" si="39"/>
        <v>0.10310795454545456</v>
      </c>
      <c r="BX64" s="133">
        <v>1.8</v>
      </c>
      <c r="BY64" s="32">
        <f t="shared" si="45"/>
        <v>0.3761904761904764</v>
      </c>
      <c r="BZ64" s="32">
        <f t="shared" si="46"/>
        <v>0.3761904761904764</v>
      </c>
      <c r="CA64" s="53">
        <v>3.4555660206322885</v>
      </c>
      <c r="CB64" s="53">
        <v>3.4555660206322885</v>
      </c>
      <c r="CC64" s="49">
        <f t="shared" si="47"/>
        <v>3.4555660206322885</v>
      </c>
      <c r="CD64" s="49">
        <f t="shared" si="48"/>
        <v>0.36727588557337176</v>
      </c>
      <c r="CE64" s="49">
        <f t="shared" si="49"/>
        <v>0.36727588557337176</v>
      </c>
      <c r="CF64" s="49">
        <v>1.7793594306049825</v>
      </c>
      <c r="CG64" s="49">
        <f t="shared" si="50"/>
        <v>0.11161436428340346</v>
      </c>
      <c r="CH64" s="49">
        <f t="shared" si="51"/>
        <v>0.008506409737948903</v>
      </c>
      <c r="CI64" s="49">
        <f t="shared" si="52"/>
        <v>0.008506409737948903</v>
      </c>
      <c r="CJ64" s="49">
        <v>1.7793594306049825</v>
      </c>
      <c r="CK64" s="49">
        <f t="shared" si="53"/>
        <v>0.11161436428340346</v>
      </c>
      <c r="CL64" s="49">
        <f t="shared" si="40"/>
        <v>0.008506409737948903</v>
      </c>
      <c r="CM64" s="49">
        <v>1.7793594306049825</v>
      </c>
      <c r="CN64" s="49">
        <f t="shared" si="54"/>
        <v>0.11161436428340346</v>
      </c>
      <c r="CO64" s="49">
        <f t="shared" si="41"/>
        <v>0.008506409737948903</v>
      </c>
      <c r="CP64" s="10" t="s">
        <v>56</v>
      </c>
      <c r="CQ64" s="69" t="s">
        <v>87</v>
      </c>
      <c r="CR64" s="66">
        <v>5.601659751037345</v>
      </c>
      <c r="CS64" s="60">
        <f t="shared" si="55"/>
        <v>4.177850227227822</v>
      </c>
      <c r="CT64" s="60">
        <f t="shared" si="56"/>
        <v>4.177850227227822</v>
      </c>
      <c r="CU64" s="32">
        <v>2.5634463767695044</v>
      </c>
      <c r="CV64" s="82">
        <f t="shared" si="57"/>
        <v>0.5248437582894123</v>
      </c>
      <c r="CW64" s="82">
        <f t="shared" si="58"/>
        <v>0.5248437582894123</v>
      </c>
      <c r="CX64">
        <v>1.4522821576763485</v>
      </c>
      <c r="CY64">
        <f t="shared" si="59"/>
        <v>0.09109769898151641</v>
      </c>
      <c r="CZ64">
        <f t="shared" si="60"/>
        <v>0.012010255563938144</v>
      </c>
      <c r="DA64">
        <f t="shared" si="61"/>
        <v>0.012010255563938144</v>
      </c>
      <c r="DB64">
        <v>1.4522821576763485</v>
      </c>
      <c r="DC64">
        <f t="shared" si="62"/>
        <v>0.09109769898151641</v>
      </c>
      <c r="DD64">
        <f t="shared" si="42"/>
        <v>0.012010255563938144</v>
      </c>
      <c r="DE64">
        <v>1.4522821576763485</v>
      </c>
      <c r="DF64">
        <f t="shared" si="63"/>
        <v>0.09109769898151641</v>
      </c>
      <c r="DG64">
        <f t="shared" si="43"/>
        <v>0.012010255563938144</v>
      </c>
      <c r="DH64" s="12">
        <v>0</v>
      </c>
      <c r="DI64" s="145">
        <v>1</v>
      </c>
    </row>
    <row r="65" spans="1:113" ht="12.75">
      <c r="A65" s="19">
        <v>19</v>
      </c>
      <c r="B65" s="20" t="s">
        <v>192</v>
      </c>
      <c r="C65" t="s">
        <v>580</v>
      </c>
      <c r="D65" s="58">
        <v>26406</v>
      </c>
      <c r="E65" s="22">
        <v>42</v>
      </c>
      <c r="F65" s="20">
        <v>11</v>
      </c>
      <c r="G65" s="20">
        <v>3</v>
      </c>
      <c r="H65" s="20">
        <v>7</v>
      </c>
      <c r="I65" s="20">
        <v>6</v>
      </c>
      <c r="J65" s="104">
        <f t="shared" si="19"/>
        <v>19.642857142857146</v>
      </c>
      <c r="K65" s="104">
        <f t="shared" si="20"/>
        <v>0.2619047619047619</v>
      </c>
      <c r="L65" s="103">
        <f t="shared" si="21"/>
        <v>1</v>
      </c>
      <c r="M65" s="103">
        <f t="shared" si="22"/>
        <v>1</v>
      </c>
      <c r="N65" s="105">
        <f t="shared" si="23"/>
        <v>8.333333333333332</v>
      </c>
      <c r="O65" s="103">
        <f t="shared" si="24"/>
        <v>1</v>
      </c>
      <c r="P65" s="105">
        <f t="shared" si="25"/>
        <v>11.309523809523814</v>
      </c>
      <c r="Q65" s="26" t="s">
        <v>294</v>
      </c>
      <c r="R65" s="20">
        <v>1</v>
      </c>
      <c r="S65" s="22"/>
      <c r="T65" s="27">
        <v>3</v>
      </c>
      <c r="U65" s="26">
        <v>0</v>
      </c>
      <c r="V65" s="22"/>
      <c r="W65" s="28">
        <v>1</v>
      </c>
      <c r="X65" s="22" t="s">
        <v>412</v>
      </c>
      <c r="Y65" s="20">
        <v>1</v>
      </c>
      <c r="Z65" s="22" t="s">
        <v>321</v>
      </c>
      <c r="AA65" s="14">
        <v>4.526659751037345</v>
      </c>
      <c r="AB65">
        <v>1.4238095238095236</v>
      </c>
      <c r="AC65" s="32">
        <v>1.075</v>
      </c>
      <c r="AD65" s="32">
        <f t="shared" si="26"/>
        <v>1.4238095238095236</v>
      </c>
      <c r="AE65">
        <v>1.234139645849727</v>
      </c>
      <c r="AF65">
        <v>2.836371813888539</v>
      </c>
      <c r="AG65">
        <v>2.5634463767695044</v>
      </c>
      <c r="AH65">
        <v>3.0882901350589167</v>
      </c>
      <c r="AI65">
        <v>3.7975860226192313</v>
      </c>
      <c r="AJ65" s="1" t="s">
        <v>389</v>
      </c>
      <c r="AK65">
        <f t="shared" si="27"/>
        <v>3.0882901350589167</v>
      </c>
      <c r="AL65">
        <f t="shared" si="28"/>
        <v>3.7975860226192313</v>
      </c>
      <c r="AM65" s="32">
        <f t="shared" si="29"/>
        <v>3.0882901350589167</v>
      </c>
      <c r="AN65" s="59" t="s">
        <v>548</v>
      </c>
      <c r="AO65" s="59" t="s">
        <v>552</v>
      </c>
      <c r="AP65" s="85" t="s">
        <v>619</v>
      </c>
      <c r="AQ65" s="85">
        <v>2.2620035566093657</v>
      </c>
      <c r="AR65">
        <v>1.64375</v>
      </c>
      <c r="AT65" s="32">
        <v>0</v>
      </c>
      <c r="AU65" s="32">
        <v>15.942028985507244</v>
      </c>
      <c r="AV65" s="82">
        <f t="shared" si="30"/>
        <v>0.1418893140054966</v>
      </c>
      <c r="AW65" s="82">
        <f t="shared" si="31"/>
        <v>0.10310795454545456</v>
      </c>
      <c r="AX65" s="82"/>
      <c r="AY65" s="32">
        <f t="shared" si="32"/>
        <v>0.10310795454545456</v>
      </c>
      <c r="AZ65" s="59" t="s">
        <v>548</v>
      </c>
      <c r="BA65" s="59" t="s">
        <v>552</v>
      </c>
      <c r="BB65" s="85" t="s">
        <v>619</v>
      </c>
      <c r="BC65" s="12">
        <v>2.2620035566093657</v>
      </c>
      <c r="BD65">
        <v>1.64375</v>
      </c>
      <c r="BE65" s="136"/>
      <c r="BF65">
        <v>0</v>
      </c>
      <c r="BG65">
        <v>15.942028985507244</v>
      </c>
      <c r="BH65" s="82">
        <f t="shared" si="33"/>
        <v>0.1418893140054966</v>
      </c>
      <c r="BI65" s="82">
        <f t="shared" si="34"/>
        <v>0.10310795454545456</v>
      </c>
      <c r="BJ65" s="82">
        <f t="shared" si="35"/>
        <v>0</v>
      </c>
      <c r="BK65" s="32">
        <f t="shared" si="36"/>
        <v>0.10310795454545456</v>
      </c>
      <c r="BL65" s="82" t="s">
        <v>548</v>
      </c>
      <c r="BM65" s="82" t="s">
        <v>552</v>
      </c>
      <c r="BN65" s="88" t="s">
        <v>619</v>
      </c>
      <c r="BO65">
        <v>2.2620035566093657</v>
      </c>
      <c r="BP65">
        <v>1.64375</v>
      </c>
      <c r="BQ65" s="137"/>
      <c r="BR65" s="32">
        <v>0</v>
      </c>
      <c r="BS65" s="32">
        <v>15.942028985507244</v>
      </c>
      <c r="BT65" s="82">
        <f t="shared" si="37"/>
        <v>0.1418893140054966</v>
      </c>
      <c r="BU65" s="52">
        <f t="shared" si="44"/>
        <v>0.10310795454545456</v>
      </c>
      <c r="BV65" s="52">
        <f t="shared" si="38"/>
        <v>0</v>
      </c>
      <c r="BW65" s="32">
        <f t="shared" si="39"/>
        <v>0.10310795454545456</v>
      </c>
      <c r="BX65" s="133">
        <v>1.8</v>
      </c>
      <c r="BY65" s="32">
        <f t="shared" si="45"/>
        <v>0.3761904761904764</v>
      </c>
      <c r="BZ65" s="32">
        <f t="shared" si="46"/>
        <v>0.3761904761904764</v>
      </c>
      <c r="CA65" s="51">
        <v>3.4555660206322885</v>
      </c>
      <c r="CB65" s="51">
        <v>3.4555660206322885</v>
      </c>
      <c r="CC65" s="49">
        <f t="shared" si="47"/>
        <v>3.4555660206322885</v>
      </c>
      <c r="CD65" s="49">
        <f t="shared" si="48"/>
        <v>0.36727588557337176</v>
      </c>
      <c r="CE65" s="49">
        <f t="shared" si="49"/>
        <v>0.36727588557337176</v>
      </c>
      <c r="CF65" s="49">
        <v>1.7793594306049825</v>
      </c>
      <c r="CG65" s="49">
        <f t="shared" si="50"/>
        <v>0.11161436428340346</v>
      </c>
      <c r="CH65" s="49">
        <f t="shared" si="51"/>
        <v>0.008506409737948903</v>
      </c>
      <c r="CI65" s="49">
        <f t="shared" si="52"/>
        <v>0.008506409737948903</v>
      </c>
      <c r="CJ65" s="49">
        <v>1.7793594306049825</v>
      </c>
      <c r="CK65" s="49">
        <f t="shared" si="53"/>
        <v>0.11161436428340346</v>
      </c>
      <c r="CL65" s="49">
        <f t="shared" si="40"/>
        <v>0.008506409737948903</v>
      </c>
      <c r="CM65" s="49">
        <v>1.7793594306049825</v>
      </c>
      <c r="CN65" s="49">
        <f t="shared" si="54"/>
        <v>0.11161436428340346</v>
      </c>
      <c r="CO65" s="49">
        <f t="shared" si="41"/>
        <v>0.008506409737948903</v>
      </c>
      <c r="CP65" s="10" t="s">
        <v>56</v>
      </c>
      <c r="CQ65" s="69" t="s">
        <v>87</v>
      </c>
      <c r="CR65" s="66">
        <v>5.601659751037345</v>
      </c>
      <c r="CS65" s="60">
        <f t="shared" si="55"/>
        <v>4.177850227227822</v>
      </c>
      <c r="CT65" s="60">
        <f t="shared" si="56"/>
        <v>4.177850227227822</v>
      </c>
      <c r="CU65" s="32">
        <v>2.5634463767695044</v>
      </c>
      <c r="CV65" s="82">
        <f t="shared" si="57"/>
        <v>0.5248437582894123</v>
      </c>
      <c r="CW65" s="82">
        <f t="shared" si="58"/>
        <v>0.5248437582894123</v>
      </c>
      <c r="CX65">
        <v>1.4522821576763485</v>
      </c>
      <c r="CY65">
        <f t="shared" si="59"/>
        <v>0.09109769898151641</v>
      </c>
      <c r="CZ65">
        <f t="shared" si="60"/>
        <v>0.012010255563938144</v>
      </c>
      <c r="DA65">
        <f t="shared" si="61"/>
        <v>0.012010255563938144</v>
      </c>
      <c r="DB65">
        <v>1.4522821576763485</v>
      </c>
      <c r="DC65">
        <f t="shared" si="62"/>
        <v>0.09109769898151641</v>
      </c>
      <c r="DD65">
        <f t="shared" si="42"/>
        <v>0.012010255563938144</v>
      </c>
      <c r="DE65">
        <v>1.4522821576763485</v>
      </c>
      <c r="DF65">
        <f t="shared" si="63"/>
        <v>0.09109769898151641</v>
      </c>
      <c r="DG65">
        <f t="shared" si="43"/>
        <v>0.012010255563938144</v>
      </c>
      <c r="DH65" s="12">
        <v>0</v>
      </c>
      <c r="DI65" s="145">
        <v>1</v>
      </c>
    </row>
    <row r="66" spans="1:113" ht="12.75">
      <c r="A66" s="19">
        <v>19</v>
      </c>
      <c r="B66" s="20" t="s">
        <v>193</v>
      </c>
      <c r="C66" t="s">
        <v>581</v>
      </c>
      <c r="D66" s="58">
        <v>26406</v>
      </c>
      <c r="E66" s="22">
        <v>40</v>
      </c>
      <c r="F66" s="20">
        <v>11</v>
      </c>
      <c r="G66" s="20">
        <v>3</v>
      </c>
      <c r="H66" s="20">
        <v>6</v>
      </c>
      <c r="I66" s="20">
        <v>6</v>
      </c>
      <c r="J66" s="104">
        <f t="shared" si="19"/>
        <v>20.625</v>
      </c>
      <c r="K66" s="104">
        <f t="shared" si="20"/>
        <v>0.275</v>
      </c>
      <c r="L66" s="103">
        <f t="shared" si="21"/>
        <v>1</v>
      </c>
      <c r="M66" s="103">
        <f t="shared" si="22"/>
        <v>1</v>
      </c>
      <c r="N66" s="105">
        <f t="shared" si="23"/>
        <v>7.5</v>
      </c>
      <c r="O66" s="103">
        <f t="shared" si="24"/>
        <v>1</v>
      </c>
      <c r="P66" s="105">
        <f t="shared" si="25"/>
        <v>13.125</v>
      </c>
      <c r="Q66" s="26" t="s">
        <v>294</v>
      </c>
      <c r="R66" s="20">
        <v>1</v>
      </c>
      <c r="S66" s="22"/>
      <c r="T66" s="27">
        <v>2</v>
      </c>
      <c r="U66" s="26">
        <v>0</v>
      </c>
      <c r="V66" s="22"/>
      <c r="W66" s="28">
        <v>1</v>
      </c>
      <c r="X66" s="22" t="s">
        <v>412</v>
      </c>
      <c r="Y66" s="20">
        <v>1</v>
      </c>
      <c r="Z66" s="22" t="s">
        <v>321</v>
      </c>
      <c r="AA66" s="14">
        <v>4.526659751037345</v>
      </c>
      <c r="AB66">
        <v>1.4238095238095236</v>
      </c>
      <c r="AC66" s="32">
        <v>1.075</v>
      </c>
      <c r="AD66" s="32">
        <f t="shared" si="26"/>
        <v>1.4238095238095236</v>
      </c>
      <c r="AE66">
        <v>1.234139645849727</v>
      </c>
      <c r="AF66">
        <v>2.836371813888539</v>
      </c>
      <c r="AG66">
        <v>2.5634463767695044</v>
      </c>
      <c r="AH66">
        <v>3.0882901350589167</v>
      </c>
      <c r="AI66">
        <v>3.7975860226192313</v>
      </c>
      <c r="AJ66" s="1" t="s">
        <v>389</v>
      </c>
      <c r="AK66">
        <f t="shared" si="27"/>
        <v>3.0882901350589167</v>
      </c>
      <c r="AL66">
        <f t="shared" si="28"/>
        <v>3.7975860226192313</v>
      </c>
      <c r="AM66" s="32">
        <f t="shared" si="29"/>
        <v>3.0882901350589167</v>
      </c>
      <c r="AN66" s="59" t="s">
        <v>548</v>
      </c>
      <c r="AO66" s="59" t="s">
        <v>552</v>
      </c>
      <c r="AP66" s="85" t="s">
        <v>619</v>
      </c>
      <c r="AQ66" s="85">
        <v>2.2620035566093657</v>
      </c>
      <c r="AR66">
        <v>1.64375</v>
      </c>
      <c r="AT66" s="32">
        <v>0</v>
      </c>
      <c r="AU66" s="32">
        <v>15.942028985507244</v>
      </c>
      <c r="AV66" s="82">
        <f t="shared" si="30"/>
        <v>0.1418893140054966</v>
      </c>
      <c r="AW66" s="82">
        <f t="shared" si="31"/>
        <v>0.10310795454545456</v>
      </c>
      <c r="AX66" s="82"/>
      <c r="AY66" s="32">
        <f t="shared" si="32"/>
        <v>0.10310795454545456</v>
      </c>
      <c r="AZ66" s="59" t="s">
        <v>548</v>
      </c>
      <c r="BA66" s="59" t="s">
        <v>552</v>
      </c>
      <c r="BB66" s="85" t="s">
        <v>619</v>
      </c>
      <c r="BC66" s="12">
        <v>2.2620035566093657</v>
      </c>
      <c r="BD66">
        <v>1.64375</v>
      </c>
      <c r="BE66" s="136"/>
      <c r="BF66">
        <v>0</v>
      </c>
      <c r="BG66">
        <v>15.942028985507244</v>
      </c>
      <c r="BH66" s="82">
        <f t="shared" si="33"/>
        <v>0.1418893140054966</v>
      </c>
      <c r="BI66" s="82">
        <f t="shared" si="34"/>
        <v>0.10310795454545456</v>
      </c>
      <c r="BJ66" s="82">
        <f t="shared" si="35"/>
        <v>0</v>
      </c>
      <c r="BK66" s="32">
        <f t="shared" si="36"/>
        <v>0.10310795454545456</v>
      </c>
      <c r="BL66" s="82" t="s">
        <v>548</v>
      </c>
      <c r="BM66" s="82" t="s">
        <v>552</v>
      </c>
      <c r="BN66" s="88" t="s">
        <v>619</v>
      </c>
      <c r="BO66">
        <v>2.2620035566093657</v>
      </c>
      <c r="BP66">
        <v>1.64375</v>
      </c>
      <c r="BQ66" s="137"/>
      <c r="BR66" s="32">
        <v>0</v>
      </c>
      <c r="BS66" s="32">
        <v>15.942028985507244</v>
      </c>
      <c r="BT66" s="82">
        <f t="shared" si="37"/>
        <v>0.1418893140054966</v>
      </c>
      <c r="BU66" s="52">
        <f t="shared" si="44"/>
        <v>0.10310795454545456</v>
      </c>
      <c r="BV66" s="52">
        <f t="shared" si="38"/>
        <v>0</v>
      </c>
      <c r="BW66" s="32">
        <f t="shared" si="39"/>
        <v>0.10310795454545456</v>
      </c>
      <c r="BX66" s="133">
        <v>1.8</v>
      </c>
      <c r="BY66" s="32">
        <f t="shared" si="45"/>
        <v>0.3761904761904764</v>
      </c>
      <c r="BZ66" s="32">
        <f t="shared" si="46"/>
        <v>0.3761904761904764</v>
      </c>
      <c r="CA66" s="51">
        <v>3.4555660206322885</v>
      </c>
      <c r="CB66" s="51">
        <v>3.4555660206322885</v>
      </c>
      <c r="CC66" s="49">
        <f t="shared" si="47"/>
        <v>3.4555660206322885</v>
      </c>
      <c r="CD66" s="49">
        <f t="shared" si="48"/>
        <v>0.36727588557337176</v>
      </c>
      <c r="CE66" s="49">
        <f t="shared" si="49"/>
        <v>0.36727588557337176</v>
      </c>
      <c r="CF66" s="49">
        <v>1.7793594306049825</v>
      </c>
      <c r="CG66" s="49">
        <f t="shared" si="50"/>
        <v>0.11161436428340346</v>
      </c>
      <c r="CH66" s="49">
        <f t="shared" si="51"/>
        <v>0.008506409737948903</v>
      </c>
      <c r="CI66" s="49">
        <f t="shared" si="52"/>
        <v>0.008506409737948903</v>
      </c>
      <c r="CJ66" s="49">
        <v>1.7793594306049825</v>
      </c>
      <c r="CK66" s="49">
        <f t="shared" si="53"/>
        <v>0.11161436428340346</v>
      </c>
      <c r="CL66" s="49">
        <f t="shared" si="40"/>
        <v>0.008506409737948903</v>
      </c>
      <c r="CM66" s="49">
        <v>1.7793594306049825</v>
      </c>
      <c r="CN66" s="49">
        <f t="shared" si="54"/>
        <v>0.11161436428340346</v>
      </c>
      <c r="CO66" s="49">
        <f t="shared" si="41"/>
        <v>0.008506409737948903</v>
      </c>
      <c r="CP66" s="10" t="s">
        <v>56</v>
      </c>
      <c r="CQ66" s="69" t="s">
        <v>87</v>
      </c>
      <c r="CR66" s="66">
        <v>5.601659751037345</v>
      </c>
      <c r="CS66" s="60">
        <f t="shared" si="55"/>
        <v>4.177850227227822</v>
      </c>
      <c r="CT66" s="60">
        <f t="shared" si="56"/>
        <v>4.177850227227822</v>
      </c>
      <c r="CU66" s="32">
        <v>2.5634463767695044</v>
      </c>
      <c r="CV66" s="82">
        <f t="shared" si="57"/>
        <v>0.5248437582894123</v>
      </c>
      <c r="CW66" s="82">
        <f t="shared" si="58"/>
        <v>0.5248437582894123</v>
      </c>
      <c r="CX66">
        <v>1.4522821576763485</v>
      </c>
      <c r="CY66">
        <f t="shared" si="59"/>
        <v>0.09109769898151641</v>
      </c>
      <c r="CZ66">
        <f t="shared" si="60"/>
        <v>0.012010255563938144</v>
      </c>
      <c r="DA66">
        <f t="shared" si="61"/>
        <v>0.012010255563938144</v>
      </c>
      <c r="DB66">
        <v>1.4522821576763485</v>
      </c>
      <c r="DC66">
        <f t="shared" si="62"/>
        <v>0.09109769898151641</v>
      </c>
      <c r="DD66">
        <f t="shared" si="42"/>
        <v>0.012010255563938144</v>
      </c>
      <c r="DE66">
        <v>1.4522821576763485</v>
      </c>
      <c r="DF66">
        <f t="shared" si="63"/>
        <v>0.09109769898151641</v>
      </c>
      <c r="DG66">
        <f t="shared" si="43"/>
        <v>0.012010255563938144</v>
      </c>
      <c r="DH66" s="12">
        <v>0</v>
      </c>
      <c r="DI66" s="145">
        <v>1</v>
      </c>
    </row>
    <row r="67" spans="1:113" ht="12.75">
      <c r="A67" s="19">
        <v>12</v>
      </c>
      <c r="B67" s="20" t="s">
        <v>194</v>
      </c>
      <c r="C67" t="s">
        <v>582</v>
      </c>
      <c r="D67" s="58">
        <v>26413</v>
      </c>
      <c r="E67" s="22">
        <v>19</v>
      </c>
      <c r="F67" s="20">
        <v>6</v>
      </c>
      <c r="G67" s="20">
        <v>1</v>
      </c>
      <c r="H67" s="20">
        <v>0</v>
      </c>
      <c r="I67" s="20">
        <v>0</v>
      </c>
      <c r="J67" s="104">
        <f t="shared" si="19"/>
        <v>28.947368421052634</v>
      </c>
      <c r="K67" s="104">
        <f t="shared" si="20"/>
        <v>0.3157894736842105</v>
      </c>
      <c r="L67" s="103">
        <f t="shared" si="21"/>
        <v>1</v>
      </c>
      <c r="M67" s="103">
        <f t="shared" si="22"/>
        <v>1</v>
      </c>
      <c r="N67" s="105">
        <f t="shared" si="23"/>
        <v>0</v>
      </c>
      <c r="O67" s="103">
        <f t="shared" si="24"/>
        <v>0</v>
      </c>
      <c r="P67" s="105">
        <f t="shared" si="25"/>
        <v>28.947368421052634</v>
      </c>
      <c r="Q67" s="26" t="s">
        <v>298</v>
      </c>
      <c r="R67" s="20">
        <v>0</v>
      </c>
      <c r="S67" s="22"/>
      <c r="T67" s="27">
        <v>0</v>
      </c>
      <c r="U67" s="26">
        <v>0</v>
      </c>
      <c r="V67" s="22"/>
      <c r="W67" s="28">
        <v>0</v>
      </c>
      <c r="X67" s="22"/>
      <c r="Y67" s="20">
        <v>0</v>
      </c>
      <c r="Z67" s="22" t="s">
        <v>310</v>
      </c>
      <c r="AA67" s="14">
        <v>4.526659751037345</v>
      </c>
      <c r="AB67">
        <v>1.4238095238095236</v>
      </c>
      <c r="AC67" s="32">
        <v>1.075</v>
      </c>
      <c r="AD67" s="32">
        <f t="shared" si="26"/>
        <v>1.075</v>
      </c>
      <c r="AE67">
        <v>1.234139645849727</v>
      </c>
      <c r="AF67">
        <v>2.836371813888539</v>
      </c>
      <c r="AG67">
        <v>2.5634463767695044</v>
      </c>
      <c r="AH67">
        <v>3.0882901350589167</v>
      </c>
      <c r="AI67">
        <v>3.7975860226192313</v>
      </c>
      <c r="AJ67" s="1" t="s">
        <v>388</v>
      </c>
      <c r="AK67">
        <f t="shared" si="27"/>
        <v>2.836371813888539</v>
      </c>
      <c r="AL67">
        <f t="shared" si="28"/>
        <v>2.5634463767695044</v>
      </c>
      <c r="AM67" s="32">
        <f t="shared" si="29"/>
        <v>2.5634463767695044</v>
      </c>
      <c r="AN67" t="s">
        <v>547</v>
      </c>
      <c r="AO67" t="s">
        <v>558</v>
      </c>
      <c r="AP67" s="1" t="s">
        <v>620</v>
      </c>
      <c r="AQ67" s="1">
        <v>7.5730069748840885</v>
      </c>
      <c r="AR67">
        <v>0.10625</v>
      </c>
      <c r="AS67">
        <v>0.6521739130434778</v>
      </c>
      <c r="AT67" s="32">
        <v>74.3</v>
      </c>
      <c r="AU67" s="32">
        <v>113.40614525139665</v>
      </c>
      <c r="AV67" s="82">
        <f t="shared" si="30"/>
        <v>0.06677774787333073</v>
      </c>
      <c r="AW67" s="82">
        <f t="shared" si="31"/>
        <v>0.6561042158258497</v>
      </c>
      <c r="AX67" s="82">
        <f>(AS67+AT67)/AU67</f>
        <v>0.6609180988110555</v>
      </c>
      <c r="AY67" s="32">
        <f t="shared" si="32"/>
        <v>0.6609180988110555</v>
      </c>
      <c r="AZ67" s="59" t="s">
        <v>547</v>
      </c>
      <c r="BA67" t="s">
        <v>558</v>
      </c>
      <c r="BB67" s="1" t="s">
        <v>620</v>
      </c>
      <c r="BC67" s="12">
        <v>7.5730069748840885</v>
      </c>
      <c r="BD67">
        <v>0.10625</v>
      </c>
      <c r="BE67" s="136">
        <v>0.6521739130434778</v>
      </c>
      <c r="BF67">
        <v>74.3</v>
      </c>
      <c r="BG67">
        <v>113.40614525139665</v>
      </c>
      <c r="BH67" s="82">
        <f t="shared" si="33"/>
        <v>0.06677774787333073</v>
      </c>
      <c r="BI67" s="82">
        <f t="shared" si="34"/>
        <v>0.6561042158258497</v>
      </c>
      <c r="BJ67" s="82">
        <f t="shared" si="35"/>
        <v>0.6609180988110555</v>
      </c>
      <c r="BK67" s="32">
        <f t="shared" si="36"/>
        <v>0.6609180988110555</v>
      </c>
      <c r="BL67" s="82" t="s">
        <v>625</v>
      </c>
      <c r="BM67" s="82" t="s">
        <v>629</v>
      </c>
      <c r="BN67" s="88" t="s">
        <v>619</v>
      </c>
      <c r="BO67">
        <v>5.746376811594203</v>
      </c>
      <c r="BP67">
        <v>2.25</v>
      </c>
      <c r="BQ67" s="136">
        <v>0</v>
      </c>
      <c r="BR67" s="32">
        <v>0</v>
      </c>
      <c r="BS67" s="32">
        <v>17.391304347826086</v>
      </c>
      <c r="BT67" s="82">
        <f t="shared" si="37"/>
        <v>0.3304166666666667</v>
      </c>
      <c r="BU67" s="52">
        <f t="shared" si="44"/>
        <v>0.12937500000000002</v>
      </c>
      <c r="BV67" s="52">
        <f t="shared" si="38"/>
        <v>0</v>
      </c>
      <c r="BW67" s="32">
        <f t="shared" si="39"/>
        <v>0</v>
      </c>
      <c r="BX67" s="133">
        <v>1.8</v>
      </c>
      <c r="BY67" s="32">
        <f aca="true" t="shared" si="64" ref="BY67:BY98">ABS(BX67-AB67)</f>
        <v>0.3761904761904764</v>
      </c>
      <c r="BZ67" s="32">
        <f aca="true" t="shared" si="65" ref="BZ67:BZ98">IF(R67=1,ABS(BX67-AB67),ABS(BX67-AC67))</f>
        <v>0.7250000000000001</v>
      </c>
      <c r="CA67" s="51">
        <v>3.4555660206322885</v>
      </c>
      <c r="CB67" s="51">
        <v>3.4555660206322885</v>
      </c>
      <c r="CC67" s="49">
        <f aca="true" t="shared" si="66" ref="CC67:CC98">IF(AJ67="Left",CA67,CB67)</f>
        <v>3.4555660206322885</v>
      </c>
      <c r="CD67" s="49">
        <f aca="true" t="shared" si="67" ref="CD67:CD98">ABS(CC67-AK67)</f>
        <v>0.6191942067437495</v>
      </c>
      <c r="CE67" s="49">
        <f aca="true" t="shared" si="68" ref="CE67:CE98">IF(R67=1,ABS(CC67-AK67),ABS(CC67-AL67))</f>
        <v>0.8921196438627841</v>
      </c>
      <c r="CF67" s="49">
        <v>-1.4234875444839856</v>
      </c>
      <c r="CG67" s="49">
        <f aca="true" t="shared" si="69" ref="CG67:CG98">(CF67+AT67)/AU67</f>
        <v>0.642615197738753</v>
      </c>
      <c r="CH67" s="49">
        <f aca="true" t="shared" si="70" ref="CH67:CH98">ABS(CG67-AW67)</f>
        <v>0.013489018087096682</v>
      </c>
      <c r="CI67" s="49">
        <f aca="true" t="shared" si="71" ref="CI67:CI98">IF(R67=1,ABS(CG67-AW67),ABS(CG67-AX67))</f>
        <v>0.01830290107230248</v>
      </c>
      <c r="CJ67" s="49">
        <v>-1.4234875444839856</v>
      </c>
      <c r="CK67" s="49">
        <f aca="true" t="shared" si="72" ref="CK67:CK98">(CJ67+BF67)/BG67</f>
        <v>0.642615197738753</v>
      </c>
      <c r="CL67" s="49">
        <f t="shared" si="40"/>
        <v>0.01830290107230248</v>
      </c>
      <c r="CM67" s="49">
        <v>0.9</v>
      </c>
      <c r="CN67" s="49">
        <f aca="true" t="shared" si="73" ref="CN67:CN98">(CM67+BR67)/BS67</f>
        <v>0.051750000000000004</v>
      </c>
      <c r="CO67" s="49">
        <f t="shared" si="41"/>
        <v>0.051750000000000004</v>
      </c>
      <c r="CP67" s="133" t="s">
        <v>53</v>
      </c>
      <c r="CQ67" s="69" t="s">
        <v>98</v>
      </c>
      <c r="CR67" s="62">
        <v>3.760869565217391</v>
      </c>
      <c r="CS67" s="60">
        <f aca="true" t="shared" si="74" ref="CS67:CS98">ABS(CR67-AB67)</f>
        <v>2.3370600414078675</v>
      </c>
      <c r="CT67" s="60">
        <f aca="true" t="shared" si="75" ref="CT67:CT98">IF(R67=1,ABS(CR67-AB67),ABS(CR67-AC67))</f>
        <v>2.6858695652173914</v>
      </c>
      <c r="CU67" s="32">
        <v>3.0882901350589167</v>
      </c>
      <c r="CV67" s="82">
        <f aca="true" t="shared" si="76" ref="CV67:CV98">ABS(CU67-AK67)</f>
        <v>0.2519183211703777</v>
      </c>
      <c r="CW67" s="82">
        <f aca="true" t="shared" si="77" ref="CW67:CW98">IF(R67=1,ABS(CU67-AK67),ABS(CU67-AL67))</f>
        <v>0.5248437582894123</v>
      </c>
      <c r="CX67">
        <v>0.6521739130434778</v>
      </c>
      <c r="CY67">
        <f aca="true" t="shared" si="78" ref="CY67:CY98">(CX67+AT67)/AU67</f>
        <v>0.6609180988110555</v>
      </c>
      <c r="CZ67">
        <f aca="true" t="shared" si="79" ref="CZ67:CZ98">ABS(CY67-AW67)</f>
        <v>0.004813882985205797</v>
      </c>
      <c r="DA67">
        <f aca="true" t="shared" si="80" ref="DA67:DA98">IF(R67=1,ABS(CY67-AW67),ABS(CY67-AX67))</f>
        <v>0</v>
      </c>
      <c r="DB67">
        <v>0.6521739130434778</v>
      </c>
      <c r="DC67">
        <f aca="true" t="shared" si="81" ref="DC67:DC98">(DB67+BF67)/BG67</f>
        <v>0.6609180988110555</v>
      </c>
      <c r="DD67">
        <f t="shared" si="42"/>
        <v>0</v>
      </c>
      <c r="DE67">
        <v>5.746376811594203</v>
      </c>
      <c r="DF67">
        <f aca="true" t="shared" si="82" ref="DF67:DF98">(DE67+BR67)/BS67</f>
        <v>0.3304166666666667</v>
      </c>
      <c r="DG67">
        <f t="shared" si="43"/>
        <v>0.3304166666666667</v>
      </c>
      <c r="DH67" s="12">
        <v>1</v>
      </c>
      <c r="DI67" s="145">
        <v>1</v>
      </c>
    </row>
    <row r="68" spans="1:113" ht="12.75">
      <c r="A68" s="19">
        <v>33</v>
      </c>
      <c r="B68" s="20" t="s">
        <v>195</v>
      </c>
      <c r="C68" t="s">
        <v>583</v>
      </c>
      <c r="D68" s="58">
        <v>26379</v>
      </c>
      <c r="E68" s="22">
        <v>345</v>
      </c>
      <c r="F68" s="20">
        <v>78</v>
      </c>
      <c r="G68" s="20">
        <v>3</v>
      </c>
      <c r="H68" s="20">
        <v>0</v>
      </c>
      <c r="I68" s="20">
        <v>0</v>
      </c>
      <c r="J68" s="104">
        <f aca="true" t="shared" si="83" ref="J68:J131">100*((F68/E68)-((F68/E68)*(G68/12)))</f>
        <v>16.956521739130434</v>
      </c>
      <c r="K68" s="104">
        <f aca="true" t="shared" si="84" ref="K68:K131">F68/E68</f>
        <v>0.22608695652173913</v>
      </c>
      <c r="L68" s="103">
        <f aca="true" t="shared" si="85" ref="L68:L131">IF(K68&gt;0,1,0)</f>
        <v>1</v>
      </c>
      <c r="M68" s="103">
        <f aca="true" t="shared" si="86" ref="M68:M131">IF(K68&gt;0.037,1,0)</f>
        <v>1</v>
      </c>
      <c r="N68" s="105">
        <f aca="true" t="shared" si="87" ref="N68:N131">100*((H68/E68)-((H68/E68)*(I68/12)))</f>
        <v>0</v>
      </c>
      <c r="O68" s="103">
        <f aca="true" t="shared" si="88" ref="O68:O131">IF(H68&gt;0,1,0)</f>
        <v>0</v>
      </c>
      <c r="P68" s="105">
        <f aca="true" t="shared" si="89" ref="P68:P131">J68-N68</f>
        <v>16.956521739130434</v>
      </c>
      <c r="Q68" s="26" t="s">
        <v>298</v>
      </c>
      <c r="R68" s="20">
        <v>0</v>
      </c>
      <c r="S68" s="22"/>
      <c r="T68" s="27">
        <v>0</v>
      </c>
      <c r="U68" s="26">
        <v>0</v>
      </c>
      <c r="V68" s="22"/>
      <c r="W68" s="28">
        <v>1</v>
      </c>
      <c r="X68" s="22" t="s">
        <v>483</v>
      </c>
      <c r="Y68" s="20">
        <v>1</v>
      </c>
      <c r="Z68" s="22" t="s">
        <v>297</v>
      </c>
      <c r="AA68" s="14">
        <v>4.526659751037345</v>
      </c>
      <c r="AB68">
        <v>1.4238095238095236</v>
      </c>
      <c r="AC68" s="32">
        <v>1.075</v>
      </c>
      <c r="AD68" s="32">
        <f aca="true" t="shared" si="90" ref="AD68:AD131">IF(R68=1,AB68,AC68)</f>
        <v>1.075</v>
      </c>
      <c r="AE68">
        <v>1.234139645849727</v>
      </c>
      <c r="AF68">
        <v>2.836371813888539</v>
      </c>
      <c r="AG68">
        <v>2.5634463767695044</v>
      </c>
      <c r="AH68">
        <v>3.0882901350589167</v>
      </c>
      <c r="AI68">
        <v>3.7975860226192313</v>
      </c>
      <c r="AJ68" s="1" t="s">
        <v>388</v>
      </c>
      <c r="AK68">
        <f aca="true" t="shared" si="91" ref="AK68:AK131">IF(AJ68="Left",AF68,AH68)</f>
        <v>2.836371813888539</v>
      </c>
      <c r="AL68">
        <f aca="true" t="shared" si="92" ref="AL68:AL131">IF(AJ68="Left",AG68,AI68)</f>
        <v>2.5634463767695044</v>
      </c>
      <c r="AM68" s="32">
        <f aca="true" t="shared" si="93" ref="AM68:AM131">IF(R68=1,AK68,AL68)</f>
        <v>2.5634463767695044</v>
      </c>
      <c r="AN68" s="59" t="s">
        <v>545</v>
      </c>
      <c r="AO68" s="59" t="s">
        <v>553</v>
      </c>
      <c r="AP68" s="85" t="s">
        <v>619</v>
      </c>
      <c r="AQ68" s="85">
        <v>9.416290817246978</v>
      </c>
      <c r="AR68">
        <v>7.416666666666666</v>
      </c>
      <c r="AS68">
        <v>6.431535269709543</v>
      </c>
      <c r="AT68" s="32">
        <v>13.333333333333332</v>
      </c>
      <c r="AU68" s="32">
        <v>52.28070175438596</v>
      </c>
      <c r="AV68" s="82">
        <f aca="true" t="shared" si="94" ref="AV68:AV131">AQ68/AU68</f>
        <v>0.18011026059834825</v>
      </c>
      <c r="AW68" s="82">
        <f aca="true" t="shared" si="95" ref="AW68:AW131">(AR68+AT68)/AU68</f>
        <v>0.3968959731543625</v>
      </c>
      <c r="AX68" s="82">
        <f aca="true" t="shared" si="96" ref="AX68:AX131">(AS68+AT68)/AU68</f>
        <v>0.37805285583001474</v>
      </c>
      <c r="AY68" s="32">
        <f aca="true" t="shared" si="97" ref="AY68:AY131">IF(R68=1,AW68,AX68)</f>
        <v>0.37805285583001474</v>
      </c>
      <c r="AZ68" s="59" t="s">
        <v>546</v>
      </c>
      <c r="BA68" s="59" t="s">
        <v>558</v>
      </c>
      <c r="BB68" s="85" t="s">
        <v>620</v>
      </c>
      <c r="BC68" s="12">
        <v>7.5730069748840885</v>
      </c>
      <c r="BD68">
        <v>0.10625</v>
      </c>
      <c r="BE68">
        <v>0.6521739130434778</v>
      </c>
      <c r="BF68" s="69">
        <v>74.3</v>
      </c>
      <c r="BG68" s="69">
        <v>113.40614525139665</v>
      </c>
      <c r="BH68" s="82">
        <f aca="true" t="shared" si="98" ref="BH68:BH131">BC68/BG68</f>
        <v>0.06677774787333073</v>
      </c>
      <c r="BI68" s="82">
        <f aca="true" t="shared" si="99" ref="BI68:BI131">(BD68+BF68)/BG68</f>
        <v>0.6561042158258497</v>
      </c>
      <c r="BJ68" s="82">
        <f aca="true" t="shared" si="100" ref="BJ68:BJ131">(BE68+BF68)/BG68</f>
        <v>0.6609180988110555</v>
      </c>
      <c r="BK68" s="32">
        <f aca="true" t="shared" si="101" ref="BK68:BK131">IF(R68=1,BI68,BJ68)</f>
        <v>0.6609180988110555</v>
      </c>
      <c r="BL68" s="82" t="s">
        <v>545</v>
      </c>
      <c r="BM68" s="82" t="s">
        <v>553</v>
      </c>
      <c r="BN68" s="88" t="s">
        <v>619</v>
      </c>
      <c r="BO68">
        <v>9.416290817246978</v>
      </c>
      <c r="BP68">
        <v>7.416666666666666</v>
      </c>
      <c r="BQ68" s="136">
        <v>6.431535269709543</v>
      </c>
      <c r="BR68" s="32">
        <v>13.333333333333332</v>
      </c>
      <c r="BS68" s="32">
        <v>52.28070175438596</v>
      </c>
      <c r="BT68" s="82">
        <f aca="true" t="shared" si="102" ref="BT68:BT131">BO68/BS68</f>
        <v>0.18011026059834825</v>
      </c>
      <c r="BU68" s="52">
        <f aca="true" t="shared" si="103" ref="BU68:BU131">(BP68+BR68)/BS68</f>
        <v>0.3968959731543625</v>
      </c>
      <c r="BV68" s="52">
        <f aca="true" t="shared" si="104" ref="BV68:BV131">(BQ68+BR68)/BS68</f>
        <v>0.37805285583001474</v>
      </c>
      <c r="BW68" s="32">
        <f aca="true" t="shared" si="105" ref="BW68:BW131">IF(R68=1,BU68,BV68)</f>
        <v>0.37805285583001474</v>
      </c>
      <c r="BX68" s="133">
        <v>1.8</v>
      </c>
      <c r="BY68" s="32">
        <f t="shared" si="64"/>
        <v>0.3761904761904764</v>
      </c>
      <c r="BZ68" s="32">
        <f t="shared" si="65"/>
        <v>0.7250000000000001</v>
      </c>
      <c r="CA68" s="51">
        <v>3.4555660206322885</v>
      </c>
      <c r="CB68" s="51">
        <v>3.4555660206322885</v>
      </c>
      <c r="CC68" s="49">
        <f t="shared" si="66"/>
        <v>3.4555660206322885</v>
      </c>
      <c r="CD68" s="49">
        <f t="shared" si="67"/>
        <v>0.6191942067437495</v>
      </c>
      <c r="CE68" s="49">
        <f t="shared" si="68"/>
        <v>0.8921196438627841</v>
      </c>
      <c r="CF68" s="49">
        <v>7.416666666666666</v>
      </c>
      <c r="CG68" s="49">
        <f t="shared" si="69"/>
        <v>0.3968959731543625</v>
      </c>
      <c r="CH68" s="49">
        <f t="shared" si="70"/>
        <v>0</v>
      </c>
      <c r="CI68" s="49">
        <f t="shared" si="71"/>
        <v>0.018843117324347736</v>
      </c>
      <c r="CJ68" s="49">
        <v>-1.4234875444839856</v>
      </c>
      <c r="CK68" s="49">
        <f t="shared" si="72"/>
        <v>0.642615197738753</v>
      </c>
      <c r="CL68" s="49">
        <f aca="true" t="shared" si="106" ref="CL68:CL131">ABS(CK68-BK68)</f>
        <v>0.01830290107230248</v>
      </c>
      <c r="CM68" s="49">
        <v>7.416666666666666</v>
      </c>
      <c r="CN68" s="49">
        <f t="shared" si="73"/>
        <v>0.3968959731543625</v>
      </c>
      <c r="CO68" s="49">
        <f aca="true" t="shared" si="107" ref="CO68:CO131">ABS(CN68-BW68)</f>
        <v>0.018843117324347736</v>
      </c>
      <c r="CP68" s="133" t="s">
        <v>52</v>
      </c>
      <c r="CQ68" s="52" t="s">
        <v>97</v>
      </c>
      <c r="CR68" s="66">
        <v>1.7793594306049825</v>
      </c>
      <c r="CS68" s="60">
        <f t="shared" si="74"/>
        <v>0.35554990679545884</v>
      </c>
      <c r="CT68" s="60">
        <f t="shared" si="75"/>
        <v>0.7043594306049825</v>
      </c>
      <c r="CU68" s="32">
        <v>3.7599942720837842</v>
      </c>
      <c r="CV68" s="82">
        <f t="shared" si="76"/>
        <v>0.9236224581952452</v>
      </c>
      <c r="CW68" s="82">
        <f t="shared" si="77"/>
        <v>1.1965478953142799</v>
      </c>
      <c r="CX68">
        <v>3.914590747330961</v>
      </c>
      <c r="CY68">
        <f t="shared" si="78"/>
        <v>0.3299099572476057</v>
      </c>
      <c r="CZ68">
        <f t="shared" si="79"/>
        <v>0.06698601590675679</v>
      </c>
      <c r="DA68">
        <f t="shared" si="80"/>
        <v>0.048142898582409055</v>
      </c>
      <c r="DB68">
        <v>-1.4234875444839856</v>
      </c>
      <c r="DC68">
        <f t="shared" si="81"/>
        <v>0.642615197738753</v>
      </c>
      <c r="DD68">
        <f aca="true" t="shared" si="108" ref="DD68:DD131">ABS(DC68-BK68)</f>
        <v>0.01830290107230248</v>
      </c>
      <c r="DE68">
        <v>3.914590747330961</v>
      </c>
      <c r="DF68">
        <f t="shared" si="82"/>
        <v>0.3299099572476057</v>
      </c>
      <c r="DG68">
        <f aca="true" t="shared" si="109" ref="DG68:DG131">ABS(DF68-BW68)</f>
        <v>0.048142898582409055</v>
      </c>
      <c r="DH68" s="12">
        <v>0</v>
      </c>
      <c r="DI68" s="145">
        <v>0</v>
      </c>
    </row>
    <row r="69" spans="1:113" ht="12.75">
      <c r="A69" s="19">
        <v>19</v>
      </c>
      <c r="B69" s="20" t="s">
        <v>196</v>
      </c>
      <c r="C69" t="s">
        <v>584</v>
      </c>
      <c r="D69" s="58">
        <v>26437</v>
      </c>
      <c r="E69" s="22">
        <v>101</v>
      </c>
      <c r="F69" s="20">
        <v>13</v>
      </c>
      <c r="G69" s="20">
        <v>4</v>
      </c>
      <c r="H69" s="20">
        <v>24</v>
      </c>
      <c r="I69" s="20">
        <v>5</v>
      </c>
      <c r="J69" s="104">
        <f t="shared" si="83"/>
        <v>8.580858085808583</v>
      </c>
      <c r="K69" s="104">
        <f t="shared" si="84"/>
        <v>0.12871287128712872</v>
      </c>
      <c r="L69" s="103">
        <f t="shared" si="85"/>
        <v>1</v>
      </c>
      <c r="M69" s="103">
        <f t="shared" si="86"/>
        <v>1</v>
      </c>
      <c r="N69" s="105">
        <f t="shared" si="87"/>
        <v>13.86138613861386</v>
      </c>
      <c r="O69" s="103">
        <f t="shared" si="88"/>
        <v>1</v>
      </c>
      <c r="P69" s="105">
        <f t="shared" si="89"/>
        <v>-5.280528052805277</v>
      </c>
      <c r="Q69" s="26" t="s">
        <v>294</v>
      </c>
      <c r="R69" s="20">
        <v>1</v>
      </c>
      <c r="S69" s="22"/>
      <c r="T69" s="27">
        <v>9</v>
      </c>
      <c r="U69" s="26">
        <v>0</v>
      </c>
      <c r="V69" s="22"/>
      <c r="W69" s="28">
        <v>0</v>
      </c>
      <c r="X69" s="22"/>
      <c r="Y69" s="20">
        <v>0</v>
      </c>
      <c r="Z69" s="22" t="s">
        <v>303</v>
      </c>
      <c r="AA69" s="14">
        <v>4.526659751037345</v>
      </c>
      <c r="AB69">
        <v>1.4238095238095236</v>
      </c>
      <c r="AC69" s="32">
        <v>1.075</v>
      </c>
      <c r="AD69" s="32">
        <f t="shared" si="90"/>
        <v>1.4238095238095236</v>
      </c>
      <c r="AE69">
        <v>1.234139645849727</v>
      </c>
      <c r="AF69">
        <v>2.836371813888539</v>
      </c>
      <c r="AG69">
        <v>2.5634463767695044</v>
      </c>
      <c r="AH69">
        <v>3.0882901350589167</v>
      </c>
      <c r="AI69">
        <v>3.7975860226192313</v>
      </c>
      <c r="AJ69" s="1" t="s">
        <v>389</v>
      </c>
      <c r="AK69">
        <f t="shared" si="91"/>
        <v>3.0882901350589167</v>
      </c>
      <c r="AL69">
        <f t="shared" si="92"/>
        <v>3.7975860226192313</v>
      </c>
      <c r="AM69" s="32">
        <f t="shared" si="93"/>
        <v>3.0882901350589167</v>
      </c>
      <c r="AN69" s="59" t="s">
        <v>548</v>
      </c>
      <c r="AO69" s="59" t="s">
        <v>552</v>
      </c>
      <c r="AP69" s="85" t="s">
        <v>619</v>
      </c>
      <c r="AQ69" s="85">
        <v>2.2620035566093657</v>
      </c>
      <c r="AR69">
        <v>1.64375</v>
      </c>
      <c r="AT69" s="32">
        <v>0</v>
      </c>
      <c r="AU69" s="32">
        <v>15.942028985507244</v>
      </c>
      <c r="AV69" s="82">
        <f t="shared" si="94"/>
        <v>0.1418893140054966</v>
      </c>
      <c r="AW69" s="82">
        <f t="shared" si="95"/>
        <v>0.10310795454545456</v>
      </c>
      <c r="AX69" s="82"/>
      <c r="AY69" s="32">
        <f t="shared" si="97"/>
        <v>0.10310795454545456</v>
      </c>
      <c r="AZ69" s="59" t="s">
        <v>548</v>
      </c>
      <c r="BA69" s="59" t="s">
        <v>552</v>
      </c>
      <c r="BB69" s="85" t="s">
        <v>619</v>
      </c>
      <c r="BC69" s="12">
        <v>2.2620035566093657</v>
      </c>
      <c r="BD69">
        <v>1.64375</v>
      </c>
      <c r="BE69" s="137"/>
      <c r="BF69">
        <v>0</v>
      </c>
      <c r="BG69">
        <v>15.942028985507244</v>
      </c>
      <c r="BH69" s="82">
        <f t="shared" si="98"/>
        <v>0.1418893140054966</v>
      </c>
      <c r="BI69" s="82">
        <f t="shared" si="99"/>
        <v>0.10310795454545456</v>
      </c>
      <c r="BJ69" s="82">
        <f t="shared" si="100"/>
        <v>0</v>
      </c>
      <c r="BK69" s="32">
        <f t="shared" si="101"/>
        <v>0.10310795454545456</v>
      </c>
      <c r="BL69" s="82" t="s">
        <v>548</v>
      </c>
      <c r="BM69" s="82" t="s">
        <v>552</v>
      </c>
      <c r="BN69" s="88" t="s">
        <v>619</v>
      </c>
      <c r="BO69">
        <v>2.2620035566093657</v>
      </c>
      <c r="BP69">
        <v>1.64375</v>
      </c>
      <c r="BQ69" s="137"/>
      <c r="BR69" s="32">
        <v>0</v>
      </c>
      <c r="BS69" s="32">
        <v>15.942028985507244</v>
      </c>
      <c r="BT69" s="82">
        <f t="shared" si="102"/>
        <v>0.1418893140054966</v>
      </c>
      <c r="BU69" s="52">
        <f t="shared" si="103"/>
        <v>0.10310795454545456</v>
      </c>
      <c r="BV69" s="52">
        <f t="shared" si="104"/>
        <v>0</v>
      </c>
      <c r="BW69" s="32">
        <f t="shared" si="105"/>
        <v>0.10310795454545456</v>
      </c>
      <c r="BX69" s="133">
        <v>1.8</v>
      </c>
      <c r="BY69" s="32">
        <f t="shared" si="64"/>
        <v>0.3761904761904764</v>
      </c>
      <c r="BZ69" s="32">
        <f t="shared" si="65"/>
        <v>0.3761904761904764</v>
      </c>
      <c r="CA69" s="51">
        <v>3.4555660206322885</v>
      </c>
      <c r="CB69" s="51">
        <v>3.4555660206322885</v>
      </c>
      <c r="CC69" s="49">
        <f t="shared" si="66"/>
        <v>3.4555660206322885</v>
      </c>
      <c r="CD69" s="49">
        <f t="shared" si="67"/>
        <v>0.36727588557337176</v>
      </c>
      <c r="CE69" s="49">
        <f t="shared" si="68"/>
        <v>0.36727588557337176</v>
      </c>
      <c r="CF69" s="49">
        <v>1.7793594306049825</v>
      </c>
      <c r="CG69" s="49">
        <f t="shared" si="69"/>
        <v>0.11161436428340346</v>
      </c>
      <c r="CH69" s="49">
        <f t="shared" si="70"/>
        <v>0.008506409737948903</v>
      </c>
      <c r="CI69" s="49">
        <f t="shared" si="71"/>
        <v>0.008506409737948903</v>
      </c>
      <c r="CJ69" s="49">
        <v>1.7793594306049825</v>
      </c>
      <c r="CK69" s="49">
        <f t="shared" si="72"/>
        <v>0.11161436428340346</v>
      </c>
      <c r="CL69" s="49">
        <f t="shared" si="106"/>
        <v>0.008506409737948903</v>
      </c>
      <c r="CM69" s="49">
        <v>1.7793594306049825</v>
      </c>
      <c r="CN69" s="49">
        <f t="shared" si="73"/>
        <v>0.11161436428340346</v>
      </c>
      <c r="CO69" s="49">
        <f t="shared" si="107"/>
        <v>0.008506409737948903</v>
      </c>
      <c r="CP69" s="10" t="s">
        <v>56</v>
      </c>
      <c r="CQ69" s="69" t="s">
        <v>87</v>
      </c>
      <c r="CR69" s="66">
        <v>5.601659751037345</v>
      </c>
      <c r="CS69" s="60">
        <f t="shared" si="74"/>
        <v>4.177850227227822</v>
      </c>
      <c r="CT69" s="60">
        <f t="shared" si="75"/>
        <v>4.177850227227822</v>
      </c>
      <c r="CU69" s="32">
        <v>2.5634463767695044</v>
      </c>
      <c r="CV69" s="82">
        <f t="shared" si="76"/>
        <v>0.5248437582894123</v>
      </c>
      <c r="CW69" s="82">
        <f t="shared" si="77"/>
        <v>0.5248437582894123</v>
      </c>
      <c r="CX69">
        <v>1.4522821576763485</v>
      </c>
      <c r="CY69">
        <f t="shared" si="78"/>
        <v>0.09109769898151641</v>
      </c>
      <c r="CZ69">
        <f t="shared" si="79"/>
        <v>0.012010255563938144</v>
      </c>
      <c r="DA69">
        <f t="shared" si="80"/>
        <v>0.012010255563938144</v>
      </c>
      <c r="DB69">
        <v>1.4522821576763485</v>
      </c>
      <c r="DC69">
        <f t="shared" si="81"/>
        <v>0.09109769898151641</v>
      </c>
      <c r="DD69">
        <f t="shared" si="108"/>
        <v>0.012010255563938144</v>
      </c>
      <c r="DE69">
        <v>1.4522821576763485</v>
      </c>
      <c r="DF69">
        <f t="shared" si="82"/>
        <v>0.09109769898151641</v>
      </c>
      <c r="DG69">
        <f t="shared" si="109"/>
        <v>0.012010255563938144</v>
      </c>
      <c r="DH69" s="12">
        <v>0</v>
      </c>
      <c r="DI69" s="145">
        <v>0</v>
      </c>
    </row>
    <row r="70" spans="1:113" ht="12.75">
      <c r="A70" s="19">
        <v>39</v>
      </c>
      <c r="B70" s="20" t="s">
        <v>197</v>
      </c>
      <c r="C70" t="s">
        <v>585</v>
      </c>
      <c r="D70" s="58">
        <v>26805</v>
      </c>
      <c r="E70" s="22">
        <v>22</v>
      </c>
      <c r="F70" s="20">
        <v>6</v>
      </c>
      <c r="G70" s="20">
        <v>1</v>
      </c>
      <c r="H70" s="20">
        <v>0</v>
      </c>
      <c r="I70" s="20">
        <v>0</v>
      </c>
      <c r="J70" s="104">
        <f t="shared" si="83"/>
        <v>24.999999999999996</v>
      </c>
      <c r="K70" s="104">
        <f t="shared" si="84"/>
        <v>0.2727272727272727</v>
      </c>
      <c r="L70" s="103">
        <f t="shared" si="85"/>
        <v>1</v>
      </c>
      <c r="M70" s="103">
        <f t="shared" si="86"/>
        <v>1</v>
      </c>
      <c r="N70" s="105">
        <f t="shared" si="87"/>
        <v>0</v>
      </c>
      <c r="O70" s="103">
        <f t="shared" si="88"/>
        <v>0</v>
      </c>
      <c r="P70" s="105">
        <f t="shared" si="89"/>
        <v>24.999999999999996</v>
      </c>
      <c r="Q70" s="26" t="s">
        <v>294</v>
      </c>
      <c r="R70" s="20">
        <v>1</v>
      </c>
      <c r="S70" s="22"/>
      <c r="T70" s="27">
        <v>0</v>
      </c>
      <c r="U70" s="26">
        <v>1</v>
      </c>
      <c r="V70" s="22" t="s">
        <v>367</v>
      </c>
      <c r="W70" s="28">
        <v>0</v>
      </c>
      <c r="X70" s="22"/>
      <c r="Y70" s="20">
        <v>1</v>
      </c>
      <c r="Z70" s="22" t="s">
        <v>307</v>
      </c>
      <c r="AA70" s="14">
        <v>3.444778395439352</v>
      </c>
      <c r="AB70">
        <v>1.05</v>
      </c>
      <c r="AC70" s="32">
        <v>0</v>
      </c>
      <c r="AD70" s="32">
        <f t="shared" si="90"/>
        <v>1.05</v>
      </c>
      <c r="AE70">
        <v>2.227694370479753</v>
      </c>
      <c r="AF70">
        <v>2.555855018734341</v>
      </c>
      <c r="AG70">
        <v>2.3706171019297058</v>
      </c>
      <c r="AH70">
        <v>3.190706631205673</v>
      </c>
      <c r="AI70">
        <v>4.598311472409459</v>
      </c>
      <c r="AJ70" s="1" t="s">
        <v>389</v>
      </c>
      <c r="AK70">
        <f t="shared" si="91"/>
        <v>3.190706631205673</v>
      </c>
      <c r="AL70">
        <f t="shared" si="92"/>
        <v>4.598311472409459</v>
      </c>
      <c r="AM70" s="32">
        <f t="shared" si="93"/>
        <v>3.190706631205673</v>
      </c>
      <c r="AN70" s="76" t="s">
        <v>549</v>
      </c>
      <c r="AO70" s="76" t="s">
        <v>554</v>
      </c>
      <c r="AP70" s="87" t="s">
        <v>619</v>
      </c>
      <c r="AQ70" s="87">
        <v>7.834101382488479</v>
      </c>
      <c r="AR70">
        <v>0.7125</v>
      </c>
      <c r="AT70" s="32">
        <v>0</v>
      </c>
      <c r="AU70" s="32">
        <v>37.95986622073579</v>
      </c>
      <c r="AV70" s="82">
        <f t="shared" si="94"/>
        <v>0.206378529811811</v>
      </c>
      <c r="AW70" s="82">
        <f t="shared" si="95"/>
        <v>0.018769823788546254</v>
      </c>
      <c r="AX70" s="82"/>
      <c r="AY70" s="32">
        <f t="shared" si="97"/>
        <v>0.018769823788546254</v>
      </c>
      <c r="AZ70" s="76" t="s">
        <v>546</v>
      </c>
      <c r="BA70" s="76" t="s">
        <v>557</v>
      </c>
      <c r="BB70" s="87" t="s">
        <v>619</v>
      </c>
      <c r="BC70" s="12">
        <v>15.442857142857143</v>
      </c>
      <c r="BD70">
        <v>-5.4</v>
      </c>
      <c r="BE70" s="137"/>
      <c r="BF70" s="69">
        <v>74.3</v>
      </c>
      <c r="BG70" s="69">
        <v>113.40614525139665</v>
      </c>
      <c r="BH70" s="82">
        <f t="shared" si="98"/>
        <v>0.1361730187427119</v>
      </c>
      <c r="BI70" s="82">
        <f t="shared" si="99"/>
        <v>0.6075508505051798</v>
      </c>
      <c r="BJ70" s="82">
        <f t="shared" si="100"/>
        <v>0.6551673177436119</v>
      </c>
      <c r="BK70" s="32">
        <f t="shared" si="101"/>
        <v>0.6075508505051798</v>
      </c>
      <c r="BL70" s="82" t="s">
        <v>549</v>
      </c>
      <c r="BM70" s="82" t="s">
        <v>554</v>
      </c>
      <c r="BN70" s="88" t="s">
        <v>619</v>
      </c>
      <c r="BO70">
        <v>7.834101382488479</v>
      </c>
      <c r="BP70">
        <v>0.7125</v>
      </c>
      <c r="BQ70" s="137"/>
      <c r="BR70" s="32">
        <v>0</v>
      </c>
      <c r="BS70" s="32">
        <v>37.95986622073579</v>
      </c>
      <c r="BT70" s="82">
        <f t="shared" si="102"/>
        <v>0.206378529811811</v>
      </c>
      <c r="BU70" s="52">
        <f t="shared" si="103"/>
        <v>0.018769823788546254</v>
      </c>
      <c r="BV70" s="52">
        <f t="shared" si="104"/>
        <v>0</v>
      </c>
      <c r="BW70" s="32">
        <f t="shared" si="105"/>
        <v>0.018769823788546254</v>
      </c>
      <c r="BX70" s="133">
        <v>1.3</v>
      </c>
      <c r="BY70" s="32">
        <f t="shared" si="64"/>
        <v>0.25</v>
      </c>
      <c r="BZ70" s="32">
        <f t="shared" si="65"/>
        <v>0.25</v>
      </c>
      <c r="CA70" s="51">
        <v>2.9558974892777696</v>
      </c>
      <c r="CB70" s="51">
        <v>2.9558974892777696</v>
      </c>
      <c r="CC70" s="49">
        <f t="shared" si="66"/>
        <v>2.9558974892777696</v>
      </c>
      <c r="CD70" s="49">
        <f t="shared" si="67"/>
        <v>0.23480914192790348</v>
      </c>
      <c r="CE70" s="49">
        <f t="shared" si="68"/>
        <v>0.23480914192790348</v>
      </c>
      <c r="CF70" s="49">
        <v>0.9</v>
      </c>
      <c r="CG70" s="49">
        <f t="shared" si="69"/>
        <v>0.023709251101321584</v>
      </c>
      <c r="CH70" s="49">
        <f t="shared" si="70"/>
        <v>0.00493942731277533</v>
      </c>
      <c r="CI70" s="49">
        <f t="shared" si="71"/>
        <v>0.00493942731277533</v>
      </c>
      <c r="CJ70" s="49">
        <v>-1.7521367521367521</v>
      </c>
      <c r="CK70" s="49">
        <f t="shared" si="72"/>
        <v>0.6397172136222466</v>
      </c>
      <c r="CL70" s="49">
        <f t="shared" si="106"/>
        <v>0.03216636311706689</v>
      </c>
      <c r="CM70" s="49">
        <v>0.9</v>
      </c>
      <c r="CN70" s="49">
        <f t="shared" si="73"/>
        <v>0.023709251101321584</v>
      </c>
      <c r="CO70" s="49">
        <f t="shared" si="107"/>
        <v>0.00493942731277533</v>
      </c>
      <c r="CP70" s="133" t="s">
        <v>57</v>
      </c>
      <c r="CQ70" s="69" t="s">
        <v>101</v>
      </c>
      <c r="CR70" s="62">
        <v>0</v>
      </c>
      <c r="CS70" s="60">
        <f t="shared" si="74"/>
        <v>1.05</v>
      </c>
      <c r="CT70" s="60">
        <f t="shared" si="75"/>
        <v>1.05</v>
      </c>
      <c r="CU70" s="32">
        <v>4.181450580404403</v>
      </c>
      <c r="CV70" s="82">
        <f t="shared" si="76"/>
        <v>0.9907439491987295</v>
      </c>
      <c r="CW70" s="82">
        <f t="shared" si="77"/>
        <v>0.9907439491987295</v>
      </c>
      <c r="CX70">
        <v>0</v>
      </c>
      <c r="CY70">
        <f t="shared" si="78"/>
        <v>0</v>
      </c>
      <c r="CZ70">
        <f t="shared" si="79"/>
        <v>0.018769823788546254</v>
      </c>
      <c r="DA70">
        <f t="shared" si="80"/>
        <v>0.018769823788546254</v>
      </c>
      <c r="DB70">
        <v>-4.8</v>
      </c>
      <c r="DC70">
        <f t="shared" si="81"/>
        <v>0.6128415690872279</v>
      </c>
      <c r="DD70">
        <f t="shared" si="108"/>
        <v>0.005290718582048104</v>
      </c>
      <c r="DE70">
        <v>0</v>
      </c>
      <c r="DF70">
        <f t="shared" si="82"/>
        <v>0</v>
      </c>
      <c r="DG70">
        <f t="shared" si="109"/>
        <v>0.018769823788546254</v>
      </c>
      <c r="DH70" s="12">
        <v>0</v>
      </c>
      <c r="DI70" s="145">
        <v>1</v>
      </c>
    </row>
    <row r="71" spans="1:113" ht="12.75">
      <c r="A71" s="19">
        <v>18</v>
      </c>
      <c r="B71" s="20" t="s">
        <v>198</v>
      </c>
      <c r="C71" t="s">
        <v>587</v>
      </c>
      <c r="D71" s="58">
        <v>26843</v>
      </c>
      <c r="E71" s="22">
        <v>18</v>
      </c>
      <c r="F71" s="20">
        <v>6</v>
      </c>
      <c r="G71" s="20">
        <v>2</v>
      </c>
      <c r="H71" s="20">
        <v>0</v>
      </c>
      <c r="I71" s="20">
        <v>0</v>
      </c>
      <c r="J71" s="104">
        <f t="shared" si="83"/>
        <v>27.77777777777778</v>
      </c>
      <c r="K71" s="104">
        <f t="shared" si="84"/>
        <v>0.3333333333333333</v>
      </c>
      <c r="L71" s="103">
        <f t="shared" si="85"/>
        <v>1</v>
      </c>
      <c r="M71" s="103">
        <f t="shared" si="86"/>
        <v>1</v>
      </c>
      <c r="N71" s="105">
        <f t="shared" si="87"/>
        <v>0</v>
      </c>
      <c r="O71" s="103">
        <f t="shared" si="88"/>
        <v>0</v>
      </c>
      <c r="P71" s="105">
        <f t="shared" si="89"/>
        <v>27.77777777777778</v>
      </c>
      <c r="Q71" s="26" t="s">
        <v>294</v>
      </c>
      <c r="R71" s="20">
        <v>1</v>
      </c>
      <c r="S71" s="22"/>
      <c r="T71" s="27">
        <v>0</v>
      </c>
      <c r="U71" s="26">
        <v>1</v>
      </c>
      <c r="V71" s="22" t="s">
        <v>367</v>
      </c>
      <c r="W71" s="28">
        <v>0</v>
      </c>
      <c r="X71" s="22" t="s">
        <v>413</v>
      </c>
      <c r="Y71" s="20">
        <v>1</v>
      </c>
      <c r="Z71" s="22" t="s">
        <v>307</v>
      </c>
      <c r="AA71" s="14">
        <v>3.444778395439352</v>
      </c>
      <c r="AB71">
        <v>1.05</v>
      </c>
      <c r="AC71" s="32">
        <v>0</v>
      </c>
      <c r="AD71" s="32">
        <f t="shared" si="90"/>
        <v>1.05</v>
      </c>
      <c r="AE71">
        <v>2.227694370479753</v>
      </c>
      <c r="AF71">
        <v>2.555855018734341</v>
      </c>
      <c r="AG71">
        <v>2.3706171019297058</v>
      </c>
      <c r="AH71">
        <v>3.190706631205673</v>
      </c>
      <c r="AI71">
        <v>4.598311472409459</v>
      </c>
      <c r="AJ71" s="1" t="s">
        <v>389</v>
      </c>
      <c r="AK71">
        <f t="shared" si="91"/>
        <v>3.190706631205673</v>
      </c>
      <c r="AL71">
        <f t="shared" si="92"/>
        <v>4.598311472409459</v>
      </c>
      <c r="AM71" s="32">
        <f t="shared" si="93"/>
        <v>3.190706631205673</v>
      </c>
      <c r="AN71" s="76" t="s">
        <v>549</v>
      </c>
      <c r="AO71" s="76" t="s">
        <v>554</v>
      </c>
      <c r="AP71" s="87" t="s">
        <v>619</v>
      </c>
      <c r="AQ71" s="87">
        <v>7.834101382488479</v>
      </c>
      <c r="AR71">
        <v>0.7125</v>
      </c>
      <c r="AT71" s="32">
        <v>0</v>
      </c>
      <c r="AU71" s="32">
        <v>37.95986622073579</v>
      </c>
      <c r="AV71" s="82">
        <f t="shared" si="94"/>
        <v>0.206378529811811</v>
      </c>
      <c r="AW71" s="82">
        <f t="shared" si="95"/>
        <v>0.018769823788546254</v>
      </c>
      <c r="AX71" s="82"/>
      <c r="AY71" s="32">
        <f t="shared" si="97"/>
        <v>0.018769823788546254</v>
      </c>
      <c r="AZ71" s="76" t="s">
        <v>546</v>
      </c>
      <c r="BA71" s="76" t="s">
        <v>557</v>
      </c>
      <c r="BB71" s="87" t="s">
        <v>619</v>
      </c>
      <c r="BC71" s="12">
        <v>15.442857142857143</v>
      </c>
      <c r="BD71">
        <v>-5.4</v>
      </c>
      <c r="BE71" s="137"/>
      <c r="BF71" s="69">
        <v>74.3</v>
      </c>
      <c r="BG71" s="69">
        <v>113.40614525139665</v>
      </c>
      <c r="BH71" s="82">
        <f t="shared" si="98"/>
        <v>0.1361730187427119</v>
      </c>
      <c r="BI71" s="82">
        <f t="shared" si="99"/>
        <v>0.6075508505051798</v>
      </c>
      <c r="BJ71" s="82">
        <f t="shared" si="100"/>
        <v>0.6551673177436119</v>
      </c>
      <c r="BK71" s="32">
        <f t="shared" si="101"/>
        <v>0.6075508505051798</v>
      </c>
      <c r="BL71" s="82" t="s">
        <v>549</v>
      </c>
      <c r="BM71" s="82" t="s">
        <v>554</v>
      </c>
      <c r="BN71" s="88" t="s">
        <v>619</v>
      </c>
      <c r="BO71">
        <v>7.834101382488479</v>
      </c>
      <c r="BP71">
        <v>0.7125</v>
      </c>
      <c r="BQ71" s="137"/>
      <c r="BR71" s="32">
        <v>0</v>
      </c>
      <c r="BS71" s="32">
        <v>37.95986622073579</v>
      </c>
      <c r="BT71" s="82">
        <f t="shared" si="102"/>
        <v>0.206378529811811</v>
      </c>
      <c r="BU71" s="52">
        <f t="shared" si="103"/>
        <v>0.018769823788546254</v>
      </c>
      <c r="BV71" s="52">
        <f t="shared" si="104"/>
        <v>0</v>
      </c>
      <c r="BW71" s="32">
        <f t="shared" si="105"/>
        <v>0.018769823788546254</v>
      </c>
      <c r="BX71" s="133">
        <v>1.3</v>
      </c>
      <c r="BY71" s="32">
        <f t="shared" si="64"/>
        <v>0.25</v>
      </c>
      <c r="BZ71" s="32">
        <f t="shared" si="65"/>
        <v>0.25</v>
      </c>
      <c r="CA71" s="53">
        <v>2.9558974892777696</v>
      </c>
      <c r="CB71" s="53">
        <v>2.9558974892777696</v>
      </c>
      <c r="CC71" s="49">
        <f t="shared" si="66"/>
        <v>2.9558974892777696</v>
      </c>
      <c r="CD71" s="49">
        <f t="shared" si="67"/>
        <v>0.23480914192790348</v>
      </c>
      <c r="CE71" s="49">
        <f t="shared" si="68"/>
        <v>0.23480914192790348</v>
      </c>
      <c r="CF71" s="49">
        <v>0.9</v>
      </c>
      <c r="CG71" s="49">
        <f t="shared" si="69"/>
        <v>0.023709251101321584</v>
      </c>
      <c r="CH71" s="49">
        <f t="shared" si="70"/>
        <v>0.00493942731277533</v>
      </c>
      <c r="CI71" s="49">
        <f t="shared" si="71"/>
        <v>0.00493942731277533</v>
      </c>
      <c r="CJ71" s="49">
        <v>-1.7521367521367521</v>
      </c>
      <c r="CK71" s="49">
        <f t="shared" si="72"/>
        <v>0.6397172136222466</v>
      </c>
      <c r="CL71" s="49">
        <f t="shared" si="106"/>
        <v>0.03216636311706689</v>
      </c>
      <c r="CM71" s="49">
        <v>0.9</v>
      </c>
      <c r="CN71" s="49">
        <f t="shared" si="73"/>
        <v>0.023709251101321584</v>
      </c>
      <c r="CO71" s="49">
        <f t="shared" si="107"/>
        <v>0.00493942731277533</v>
      </c>
      <c r="CP71" s="133" t="s">
        <v>57</v>
      </c>
      <c r="CQ71" s="69" t="s">
        <v>101</v>
      </c>
      <c r="CR71" s="62">
        <v>0</v>
      </c>
      <c r="CS71" s="60">
        <f t="shared" si="74"/>
        <v>1.05</v>
      </c>
      <c r="CT71" s="60">
        <f t="shared" si="75"/>
        <v>1.05</v>
      </c>
      <c r="CU71" s="32">
        <v>4.181450580404403</v>
      </c>
      <c r="CV71" s="82">
        <f t="shared" si="76"/>
        <v>0.9907439491987295</v>
      </c>
      <c r="CW71" s="82">
        <f t="shared" si="77"/>
        <v>0.9907439491987295</v>
      </c>
      <c r="CX71">
        <v>0</v>
      </c>
      <c r="CY71">
        <f t="shared" si="78"/>
        <v>0</v>
      </c>
      <c r="CZ71">
        <f t="shared" si="79"/>
        <v>0.018769823788546254</v>
      </c>
      <c r="DA71">
        <f t="shared" si="80"/>
        <v>0.018769823788546254</v>
      </c>
      <c r="DB71">
        <v>-4.8</v>
      </c>
      <c r="DC71">
        <f t="shared" si="81"/>
        <v>0.6128415690872279</v>
      </c>
      <c r="DD71">
        <f t="shared" si="108"/>
        <v>0.005290718582048104</v>
      </c>
      <c r="DE71">
        <v>0</v>
      </c>
      <c r="DF71">
        <f t="shared" si="82"/>
        <v>0</v>
      </c>
      <c r="DG71">
        <f t="shared" si="109"/>
        <v>0.018769823788546254</v>
      </c>
      <c r="DH71" s="12">
        <v>0</v>
      </c>
      <c r="DI71" s="145">
        <v>1</v>
      </c>
    </row>
    <row r="72" spans="1:113" ht="13.5">
      <c r="A72" s="19">
        <v>10</v>
      </c>
      <c r="B72" s="20" t="s">
        <v>199</v>
      </c>
      <c r="C72" t="s">
        <v>588</v>
      </c>
      <c r="D72" s="58">
        <v>26869</v>
      </c>
      <c r="E72" s="22">
        <v>86</v>
      </c>
      <c r="F72" s="20">
        <v>39</v>
      </c>
      <c r="G72" s="20">
        <v>5</v>
      </c>
      <c r="H72" s="20">
        <v>0</v>
      </c>
      <c r="I72" s="20">
        <v>0</v>
      </c>
      <c r="J72" s="104">
        <f t="shared" si="83"/>
        <v>26.45348837209302</v>
      </c>
      <c r="K72" s="104">
        <f t="shared" si="84"/>
        <v>0.45348837209302323</v>
      </c>
      <c r="L72" s="103">
        <f t="shared" si="85"/>
        <v>1</v>
      </c>
      <c r="M72" s="103">
        <f t="shared" si="86"/>
        <v>1</v>
      </c>
      <c r="N72" s="105">
        <f t="shared" si="87"/>
        <v>0</v>
      </c>
      <c r="O72" s="103">
        <f t="shared" si="88"/>
        <v>0</v>
      </c>
      <c r="P72" s="105">
        <f t="shared" si="89"/>
        <v>26.45348837209302</v>
      </c>
      <c r="Q72" s="26" t="s">
        <v>298</v>
      </c>
      <c r="R72" s="20">
        <v>0</v>
      </c>
      <c r="S72" s="22"/>
      <c r="T72" s="27">
        <v>0</v>
      </c>
      <c r="U72" s="26">
        <v>1</v>
      </c>
      <c r="V72" s="22" t="s">
        <v>368</v>
      </c>
      <c r="W72" s="28">
        <v>0</v>
      </c>
      <c r="X72" s="22"/>
      <c r="Y72" s="20">
        <v>1</v>
      </c>
      <c r="Z72" s="22" t="s">
        <v>322</v>
      </c>
      <c r="AA72" s="14">
        <v>4.146173582722799</v>
      </c>
      <c r="AB72">
        <v>1.05</v>
      </c>
      <c r="AC72" s="32">
        <v>0</v>
      </c>
      <c r="AD72" s="32">
        <f t="shared" si="90"/>
        <v>0</v>
      </c>
      <c r="AE72">
        <v>2.227694370479753</v>
      </c>
      <c r="AF72">
        <v>2.555855018734341</v>
      </c>
      <c r="AG72">
        <v>2.3706171019297058</v>
      </c>
      <c r="AH72">
        <v>3.190706631205673</v>
      </c>
      <c r="AI72">
        <v>4.598311472409459</v>
      </c>
      <c r="AJ72" s="1" t="s">
        <v>389</v>
      </c>
      <c r="AK72">
        <f t="shared" si="91"/>
        <v>3.190706631205673</v>
      </c>
      <c r="AL72">
        <f t="shared" si="92"/>
        <v>4.598311472409459</v>
      </c>
      <c r="AM72" s="32">
        <f t="shared" si="93"/>
        <v>4.598311472409459</v>
      </c>
      <c r="AN72" s="75" t="s">
        <v>546</v>
      </c>
      <c r="AO72" s="75" t="s">
        <v>557</v>
      </c>
      <c r="AP72" s="86" t="s">
        <v>619</v>
      </c>
      <c r="AQ72" s="86">
        <v>15.442857142857143</v>
      </c>
      <c r="AR72">
        <v>-5.4</v>
      </c>
      <c r="AS72">
        <v>-13.5</v>
      </c>
      <c r="AT72" s="32">
        <v>74.3</v>
      </c>
      <c r="AU72" s="32">
        <v>113.40614525139665</v>
      </c>
      <c r="AV72" s="82">
        <f t="shared" si="94"/>
        <v>0.1361730187427119</v>
      </c>
      <c r="AW72" s="82">
        <f t="shared" si="95"/>
        <v>0.6075508505051798</v>
      </c>
      <c r="AX72" s="82">
        <f t="shared" si="96"/>
        <v>0.5361261496475317</v>
      </c>
      <c r="AY72" s="32">
        <f t="shared" si="97"/>
        <v>0.5361261496475317</v>
      </c>
      <c r="AZ72" s="75" t="s">
        <v>546</v>
      </c>
      <c r="BA72" s="75" t="s">
        <v>557</v>
      </c>
      <c r="BB72" s="86" t="s">
        <v>619</v>
      </c>
      <c r="BC72" s="12">
        <v>15.442857142857143</v>
      </c>
      <c r="BD72">
        <v>-5.4</v>
      </c>
      <c r="BE72" s="136">
        <v>-13.5</v>
      </c>
      <c r="BF72">
        <v>74.3</v>
      </c>
      <c r="BG72">
        <v>113.40614525139665</v>
      </c>
      <c r="BH72" s="82">
        <f t="shared" si="98"/>
        <v>0.1361730187427119</v>
      </c>
      <c r="BI72" s="82">
        <f t="shared" si="99"/>
        <v>0.6075508505051798</v>
      </c>
      <c r="BJ72" s="82">
        <f t="shared" si="100"/>
        <v>0.5361261496475317</v>
      </c>
      <c r="BK72" s="32">
        <f t="shared" si="101"/>
        <v>0.5361261496475317</v>
      </c>
      <c r="BL72" s="82" t="s">
        <v>623</v>
      </c>
      <c r="BM72" s="82" t="s">
        <v>557</v>
      </c>
      <c r="BN72" s="88" t="s">
        <v>619</v>
      </c>
      <c r="BO72">
        <v>4.266666666666667</v>
      </c>
      <c r="BP72">
        <v>2.1</v>
      </c>
      <c r="BQ72" s="136">
        <v>0</v>
      </c>
      <c r="BR72" s="92">
        <v>0</v>
      </c>
      <c r="BS72" s="82">
        <v>39.10614525139665</v>
      </c>
      <c r="BT72" s="82">
        <f t="shared" si="102"/>
        <v>0.1091047619047619</v>
      </c>
      <c r="BU72" s="52">
        <f t="shared" si="103"/>
        <v>0.053700000000000005</v>
      </c>
      <c r="BV72" s="52">
        <f t="shared" si="104"/>
        <v>0</v>
      </c>
      <c r="BW72" s="32">
        <f t="shared" si="105"/>
        <v>0</v>
      </c>
      <c r="BX72" s="133">
        <v>1.3</v>
      </c>
      <c r="BY72" s="32">
        <f t="shared" si="64"/>
        <v>0.25</v>
      </c>
      <c r="BZ72" s="32">
        <f t="shared" si="65"/>
        <v>1.3</v>
      </c>
      <c r="CA72" s="53">
        <v>2.9558974892777696</v>
      </c>
      <c r="CB72" s="53">
        <v>2.9558974892777696</v>
      </c>
      <c r="CC72" s="49">
        <f t="shared" si="66"/>
        <v>2.9558974892777696</v>
      </c>
      <c r="CD72" s="49">
        <f t="shared" si="67"/>
        <v>0.23480914192790348</v>
      </c>
      <c r="CE72" s="49">
        <f t="shared" si="68"/>
        <v>1.6424139831316893</v>
      </c>
      <c r="CF72" s="49">
        <v>-1.7521367521367521</v>
      </c>
      <c r="CG72" s="49">
        <f t="shared" si="69"/>
        <v>0.6397172136222466</v>
      </c>
      <c r="CH72" s="49">
        <f t="shared" si="70"/>
        <v>0.03216636311706689</v>
      </c>
      <c r="CI72" s="49">
        <f t="shared" si="71"/>
        <v>0.10359106397471496</v>
      </c>
      <c r="CJ72" s="49">
        <v>-1.7521367521367521</v>
      </c>
      <c r="CK72" s="49">
        <f t="shared" si="72"/>
        <v>0.6397172136222466</v>
      </c>
      <c r="CL72" s="49">
        <f t="shared" si="106"/>
        <v>0.10359106397471496</v>
      </c>
      <c r="CM72" s="49">
        <v>2.464469682864767</v>
      </c>
      <c r="CN72" s="49">
        <f t="shared" si="73"/>
        <v>0.06302001046182762</v>
      </c>
      <c r="CO72" s="49">
        <f t="shared" si="107"/>
        <v>0.06302001046182762</v>
      </c>
      <c r="CP72" s="133" t="s">
        <v>58</v>
      </c>
      <c r="CQ72" s="69" t="s">
        <v>102</v>
      </c>
      <c r="CR72" s="60">
        <v>1.3157894736842104</v>
      </c>
      <c r="CS72" s="60">
        <f t="shared" si="74"/>
        <v>0.26578947368421035</v>
      </c>
      <c r="CT72" s="60">
        <f t="shared" si="75"/>
        <v>1.3157894736842104</v>
      </c>
      <c r="CU72" s="32">
        <v>3.294710203238947</v>
      </c>
      <c r="CV72" s="82">
        <f t="shared" si="76"/>
        <v>0.1040035720332737</v>
      </c>
      <c r="CW72" s="82">
        <f t="shared" si="77"/>
        <v>1.3036012691705121</v>
      </c>
      <c r="CX72">
        <v>-8.552631578947368</v>
      </c>
      <c r="CY72">
        <f t="shared" si="78"/>
        <v>0.5797513730433661</v>
      </c>
      <c r="CZ72">
        <f t="shared" si="79"/>
        <v>0.02779947746181366</v>
      </c>
      <c r="DA72">
        <f t="shared" si="80"/>
        <v>0.04362522339583441</v>
      </c>
      <c r="DB72">
        <v>-8.552631578947368</v>
      </c>
      <c r="DC72">
        <f t="shared" si="81"/>
        <v>0.5797513730433661</v>
      </c>
      <c r="DD72">
        <f t="shared" si="108"/>
        <v>0.04362522339583441</v>
      </c>
      <c r="DE72">
        <v>0.3289473684210526</v>
      </c>
      <c r="DF72">
        <f t="shared" si="82"/>
        <v>0.008411654135338346</v>
      </c>
      <c r="DG72">
        <f t="shared" si="109"/>
        <v>0.008411654135338346</v>
      </c>
      <c r="DH72" s="12">
        <v>0</v>
      </c>
      <c r="DI72" s="145">
        <v>1</v>
      </c>
    </row>
    <row r="73" spans="1:113" ht="12.75">
      <c r="A73" s="19">
        <v>12</v>
      </c>
      <c r="B73" s="20" t="s">
        <v>200</v>
      </c>
      <c r="C73" t="s">
        <v>589</v>
      </c>
      <c r="D73" s="58">
        <v>27345</v>
      </c>
      <c r="E73" s="22">
        <v>20</v>
      </c>
      <c r="F73" s="20">
        <v>11</v>
      </c>
      <c r="G73" s="20">
        <v>4</v>
      </c>
      <c r="H73" s="20">
        <v>0</v>
      </c>
      <c r="I73" s="20">
        <v>0</v>
      </c>
      <c r="J73" s="104">
        <f t="shared" si="83"/>
        <v>36.66666666666667</v>
      </c>
      <c r="K73" s="104">
        <f t="shared" si="84"/>
        <v>0.55</v>
      </c>
      <c r="L73" s="103">
        <f t="shared" si="85"/>
        <v>1</v>
      </c>
      <c r="M73" s="103">
        <f t="shared" si="86"/>
        <v>1</v>
      </c>
      <c r="N73" s="105">
        <f t="shared" si="87"/>
        <v>0</v>
      </c>
      <c r="O73" s="103">
        <f t="shared" si="88"/>
        <v>0</v>
      </c>
      <c r="P73" s="105">
        <f t="shared" si="89"/>
        <v>36.66666666666667</v>
      </c>
      <c r="Q73" s="26" t="s">
        <v>294</v>
      </c>
      <c r="R73" s="20">
        <v>1</v>
      </c>
      <c r="S73" s="22"/>
      <c r="T73" s="27">
        <v>0</v>
      </c>
      <c r="U73" s="26">
        <v>0</v>
      </c>
      <c r="V73" s="22"/>
      <c r="W73" s="28">
        <v>0</v>
      </c>
      <c r="X73" s="22"/>
      <c r="Y73" s="20">
        <v>0</v>
      </c>
      <c r="Z73" s="22" t="s">
        <v>309</v>
      </c>
      <c r="AA73" s="14">
        <v>5.199297485740367</v>
      </c>
      <c r="AB73">
        <v>0.7641979232888323</v>
      </c>
      <c r="AC73" s="32">
        <v>-1</v>
      </c>
      <c r="AD73" s="32">
        <f t="shared" si="90"/>
        <v>0.7641979232888323</v>
      </c>
      <c r="AE73">
        <v>2.8582958960429212</v>
      </c>
      <c r="AF73">
        <v>2.352078809117776</v>
      </c>
      <c r="AG73">
        <v>1.7400155763665377</v>
      </c>
      <c r="AH73">
        <v>4.028318931352564</v>
      </c>
      <c r="AI73">
        <v>4.598311472409459</v>
      </c>
      <c r="AJ73" s="1" t="s">
        <v>389</v>
      </c>
      <c r="AK73">
        <f t="shared" si="91"/>
        <v>4.028318931352564</v>
      </c>
      <c r="AL73">
        <f t="shared" si="92"/>
        <v>4.598311472409459</v>
      </c>
      <c r="AM73" s="32">
        <f t="shared" si="93"/>
        <v>4.028318931352564</v>
      </c>
      <c r="AN73" s="76" t="s">
        <v>549</v>
      </c>
      <c r="AO73" s="76" t="s">
        <v>554</v>
      </c>
      <c r="AP73" s="87" t="s">
        <v>619</v>
      </c>
      <c r="AQ73" s="87">
        <v>2.6923076923076925</v>
      </c>
      <c r="AR73">
        <v>0.6</v>
      </c>
      <c r="AT73" s="32">
        <v>0</v>
      </c>
      <c r="AU73" s="32">
        <v>37.95986622073579</v>
      </c>
      <c r="AV73" s="82">
        <f t="shared" si="94"/>
        <v>0.07092511013215859</v>
      </c>
      <c r="AW73" s="82">
        <f t="shared" si="95"/>
        <v>0.015806167400881053</v>
      </c>
      <c r="AX73" s="82"/>
      <c r="AY73" s="32">
        <f t="shared" si="97"/>
        <v>0.015806167400881053</v>
      </c>
      <c r="AZ73" s="76" t="s">
        <v>546</v>
      </c>
      <c r="BA73" s="76" t="s">
        <v>557</v>
      </c>
      <c r="BB73" s="87" t="s">
        <v>619</v>
      </c>
      <c r="BC73" s="12">
        <v>37.8</v>
      </c>
      <c r="BD73">
        <v>-5.75</v>
      </c>
      <c r="BE73" s="137"/>
      <c r="BF73" s="69">
        <v>74.3</v>
      </c>
      <c r="BG73" s="69">
        <v>113.40614525139665</v>
      </c>
      <c r="BH73" s="82">
        <f t="shared" si="98"/>
        <v>0.3333152706690246</v>
      </c>
      <c r="BI73" s="82">
        <f t="shared" si="99"/>
        <v>0.6044645979989851</v>
      </c>
      <c r="BJ73" s="82">
        <f t="shared" si="100"/>
        <v>0.6551673177436119</v>
      </c>
      <c r="BK73" s="32">
        <f t="shared" si="101"/>
        <v>0.6044645979989851</v>
      </c>
      <c r="BL73" s="82" t="s">
        <v>549</v>
      </c>
      <c r="BM73" s="82" t="s">
        <v>554</v>
      </c>
      <c r="BN73" s="88" t="s">
        <v>619</v>
      </c>
      <c r="BO73">
        <v>2.6923076923076925</v>
      </c>
      <c r="BP73">
        <v>0.6</v>
      </c>
      <c r="BQ73" s="137"/>
      <c r="BR73" s="32">
        <v>0</v>
      </c>
      <c r="BS73" s="32">
        <v>37.95986622073579</v>
      </c>
      <c r="BT73" s="82">
        <f t="shared" si="102"/>
        <v>0.07092511013215859</v>
      </c>
      <c r="BU73" s="52">
        <f t="shared" si="103"/>
        <v>0.015806167400881053</v>
      </c>
      <c r="BV73" s="52">
        <f t="shared" si="104"/>
        <v>0</v>
      </c>
      <c r="BW73" s="32">
        <f t="shared" si="105"/>
        <v>0.015806167400881053</v>
      </c>
      <c r="BX73" s="133">
        <v>1.3</v>
      </c>
      <c r="BY73" s="32">
        <f t="shared" si="64"/>
        <v>0.5358020767111678</v>
      </c>
      <c r="BZ73" s="32">
        <f t="shared" si="65"/>
        <v>0.5358020767111678</v>
      </c>
      <c r="CA73" s="49">
        <v>2.9558974892777696</v>
      </c>
      <c r="CB73" s="49">
        <v>2.9558974892777696</v>
      </c>
      <c r="CC73" s="49">
        <f t="shared" si="66"/>
        <v>2.9558974892777696</v>
      </c>
      <c r="CD73" s="49">
        <f t="shared" si="67"/>
        <v>1.072421442074794</v>
      </c>
      <c r="CE73" s="49">
        <f t="shared" si="68"/>
        <v>1.072421442074794</v>
      </c>
      <c r="CF73" s="49">
        <v>0.9</v>
      </c>
      <c r="CG73" s="49">
        <f t="shared" si="69"/>
        <v>0.023709251101321584</v>
      </c>
      <c r="CH73" s="49">
        <f t="shared" si="70"/>
        <v>0.00790308370044053</v>
      </c>
      <c r="CI73" s="49">
        <f t="shared" si="71"/>
        <v>0.00790308370044053</v>
      </c>
      <c r="CJ73" s="49">
        <v>-1.7521367521367521</v>
      </c>
      <c r="CK73" s="49">
        <f t="shared" si="72"/>
        <v>0.6397172136222466</v>
      </c>
      <c r="CL73" s="49">
        <f t="shared" si="106"/>
        <v>0.03525261562326154</v>
      </c>
      <c r="CM73" s="49">
        <v>0.9</v>
      </c>
      <c r="CN73" s="49">
        <f t="shared" si="73"/>
        <v>0.023709251101321584</v>
      </c>
      <c r="CO73" s="49">
        <f t="shared" si="107"/>
        <v>0.00790308370044053</v>
      </c>
      <c r="CP73" s="10" t="s">
        <v>56</v>
      </c>
      <c r="CQ73" s="69" t="s">
        <v>103</v>
      </c>
      <c r="CR73" s="60">
        <v>5.357142857142857</v>
      </c>
      <c r="CS73" s="60">
        <f t="shared" si="74"/>
        <v>4.5929449338540245</v>
      </c>
      <c r="CT73" s="60">
        <f t="shared" si="75"/>
        <v>4.5929449338540245</v>
      </c>
      <c r="CU73" s="32">
        <v>2.1890518587763856</v>
      </c>
      <c r="CV73" s="82">
        <f t="shared" si="76"/>
        <v>1.839267072576178</v>
      </c>
      <c r="CW73" s="82">
        <f t="shared" si="77"/>
        <v>1.839267072576178</v>
      </c>
      <c r="CX73">
        <v>3.125</v>
      </c>
      <c r="CY73">
        <f t="shared" si="78"/>
        <v>0.0823237885462555</v>
      </c>
      <c r="CZ73">
        <f t="shared" si="79"/>
        <v>0.06651762114537443</v>
      </c>
      <c r="DA73">
        <f t="shared" si="80"/>
        <v>0.06651762114537443</v>
      </c>
      <c r="DB73">
        <v>2.232142857142857</v>
      </c>
      <c r="DC73">
        <f t="shared" si="81"/>
        <v>0.674850050563731</v>
      </c>
      <c r="DD73">
        <f t="shared" si="108"/>
        <v>0.07038545256474593</v>
      </c>
      <c r="DE73">
        <v>3.125</v>
      </c>
      <c r="DF73">
        <f t="shared" si="82"/>
        <v>0.0823237885462555</v>
      </c>
      <c r="DG73">
        <f t="shared" si="109"/>
        <v>0.06651762114537443</v>
      </c>
      <c r="DH73" s="12">
        <v>0</v>
      </c>
      <c r="DI73" s="145">
        <v>1</v>
      </c>
    </row>
    <row r="74" spans="1:113" ht="13.5">
      <c r="A74" s="19">
        <v>18</v>
      </c>
      <c r="B74" s="20" t="s">
        <v>201</v>
      </c>
      <c r="C74" t="s">
        <v>609</v>
      </c>
      <c r="D74" s="58">
        <v>27359</v>
      </c>
      <c r="E74" s="22">
        <v>13</v>
      </c>
      <c r="F74" s="20">
        <v>0</v>
      </c>
      <c r="G74" s="20">
        <v>0</v>
      </c>
      <c r="H74" s="20">
        <v>0</v>
      </c>
      <c r="I74" s="20">
        <v>0</v>
      </c>
      <c r="J74" s="104">
        <f t="shared" si="83"/>
        <v>0</v>
      </c>
      <c r="K74" s="104">
        <f t="shared" si="84"/>
        <v>0</v>
      </c>
      <c r="L74" s="103">
        <f t="shared" si="85"/>
        <v>0</v>
      </c>
      <c r="M74" s="103">
        <f t="shared" si="86"/>
        <v>0</v>
      </c>
      <c r="N74" s="105">
        <f t="shared" si="87"/>
        <v>0</v>
      </c>
      <c r="O74" s="103">
        <f t="shared" si="88"/>
        <v>0</v>
      </c>
      <c r="P74" s="105">
        <f t="shared" si="89"/>
        <v>0</v>
      </c>
      <c r="Q74" s="26" t="s">
        <v>294</v>
      </c>
      <c r="R74" s="20">
        <v>1</v>
      </c>
      <c r="S74" s="22"/>
      <c r="T74" s="27">
        <v>0</v>
      </c>
      <c r="U74" s="26">
        <v>0</v>
      </c>
      <c r="V74" s="22"/>
      <c r="W74" s="28">
        <v>0</v>
      </c>
      <c r="X74" s="22"/>
      <c r="Y74" s="20">
        <v>0</v>
      </c>
      <c r="Z74" s="22" t="s">
        <v>305</v>
      </c>
      <c r="AA74" s="14">
        <v>5.837612882167337</v>
      </c>
      <c r="AB74">
        <v>0.7641979232888323</v>
      </c>
      <c r="AC74" s="32">
        <v>-1</v>
      </c>
      <c r="AD74" s="32">
        <f t="shared" si="90"/>
        <v>0.7641979232888323</v>
      </c>
      <c r="AE74">
        <v>2.8582958960429212</v>
      </c>
      <c r="AF74">
        <v>2.226807399934243</v>
      </c>
      <c r="AG74">
        <v>1.7400155763665377</v>
      </c>
      <c r="AH74">
        <v>4.028318931352564</v>
      </c>
      <c r="AI74">
        <v>4.598311472409459</v>
      </c>
      <c r="AJ74" s="1" t="s">
        <v>389</v>
      </c>
      <c r="AK74">
        <f t="shared" si="91"/>
        <v>4.028318931352564</v>
      </c>
      <c r="AL74">
        <f t="shared" si="92"/>
        <v>4.598311472409459</v>
      </c>
      <c r="AM74" s="32">
        <f t="shared" si="93"/>
        <v>4.028318931352564</v>
      </c>
      <c r="AN74" s="75" t="s">
        <v>546</v>
      </c>
      <c r="AO74" s="75" t="s">
        <v>557</v>
      </c>
      <c r="AP74" s="86" t="s">
        <v>619</v>
      </c>
      <c r="AQ74" s="86">
        <v>37.8</v>
      </c>
      <c r="AR74">
        <v>-5.75</v>
      </c>
      <c r="AT74" s="32">
        <v>74.3</v>
      </c>
      <c r="AU74" s="32">
        <v>113.40614525139665</v>
      </c>
      <c r="AV74" s="82">
        <f t="shared" si="94"/>
        <v>0.3333152706690246</v>
      </c>
      <c r="AW74" s="82">
        <f t="shared" si="95"/>
        <v>0.6044645979989851</v>
      </c>
      <c r="AX74" s="82"/>
      <c r="AY74" s="32">
        <f t="shared" si="97"/>
        <v>0.6044645979989851</v>
      </c>
      <c r="AZ74" s="75" t="s">
        <v>546</v>
      </c>
      <c r="BA74" s="75" t="s">
        <v>557</v>
      </c>
      <c r="BB74" s="86" t="s">
        <v>619</v>
      </c>
      <c r="BC74" s="12">
        <v>37.8</v>
      </c>
      <c r="BD74">
        <v>-5.75</v>
      </c>
      <c r="BE74" s="137"/>
      <c r="BF74">
        <v>74.3</v>
      </c>
      <c r="BG74">
        <v>113.40614525139665</v>
      </c>
      <c r="BH74" s="82">
        <f t="shared" si="98"/>
        <v>0.3333152706690246</v>
      </c>
      <c r="BI74" s="82">
        <f t="shared" si="99"/>
        <v>0.6044645979989851</v>
      </c>
      <c r="BJ74" s="82">
        <f t="shared" si="100"/>
        <v>0.6551673177436119</v>
      </c>
      <c r="BK74" s="32">
        <f t="shared" si="101"/>
        <v>0.6044645979989851</v>
      </c>
      <c r="BL74" s="82" t="s">
        <v>623</v>
      </c>
      <c r="BM74" s="82" t="s">
        <v>557</v>
      </c>
      <c r="BN74" s="88" t="s">
        <v>619</v>
      </c>
      <c r="BO74">
        <v>25.8</v>
      </c>
      <c r="BP74">
        <v>2.3</v>
      </c>
      <c r="BQ74" s="137"/>
      <c r="BR74" s="92">
        <v>0</v>
      </c>
      <c r="BS74" s="82">
        <v>39.10614525139665</v>
      </c>
      <c r="BT74" s="82">
        <f t="shared" si="102"/>
        <v>0.6597428571428572</v>
      </c>
      <c r="BU74" s="52">
        <f t="shared" si="103"/>
        <v>0.05881428571428571</v>
      </c>
      <c r="BV74" s="52">
        <f t="shared" si="104"/>
        <v>0</v>
      </c>
      <c r="BW74" s="32">
        <f t="shared" si="105"/>
        <v>0.05881428571428571</v>
      </c>
      <c r="BX74" s="133">
        <v>1.3</v>
      </c>
      <c r="BY74" s="32">
        <f t="shared" si="64"/>
        <v>0.5358020767111678</v>
      </c>
      <c r="BZ74" s="32">
        <f t="shared" si="65"/>
        <v>0.5358020767111678</v>
      </c>
      <c r="CA74" s="52">
        <v>2.9558974892777696</v>
      </c>
      <c r="CB74" s="52">
        <v>2.9558974892777696</v>
      </c>
      <c r="CC74" s="49">
        <f t="shared" si="66"/>
        <v>2.9558974892777696</v>
      </c>
      <c r="CD74" s="49">
        <f t="shared" si="67"/>
        <v>1.072421442074794</v>
      </c>
      <c r="CE74" s="49">
        <f t="shared" si="68"/>
        <v>1.072421442074794</v>
      </c>
      <c r="CF74" s="49">
        <v>-1.7521367521367521</v>
      </c>
      <c r="CG74" s="49">
        <f t="shared" si="69"/>
        <v>0.6397172136222466</v>
      </c>
      <c r="CH74" s="49">
        <f t="shared" si="70"/>
        <v>0.03525261562326154</v>
      </c>
      <c r="CI74" s="49">
        <f t="shared" si="71"/>
        <v>0.03525261562326154</v>
      </c>
      <c r="CJ74" s="49">
        <v>-1.7521367521367521</v>
      </c>
      <c r="CK74" s="49">
        <f t="shared" si="72"/>
        <v>0.6397172136222466</v>
      </c>
      <c r="CL74" s="49">
        <f t="shared" si="106"/>
        <v>0.03525261562326154</v>
      </c>
      <c r="CM74" s="49">
        <v>2.464469682864767</v>
      </c>
      <c r="CN74" s="49">
        <f t="shared" si="73"/>
        <v>0.06302001046182762</v>
      </c>
      <c r="CO74" s="49">
        <f t="shared" si="107"/>
        <v>0.004205724747541911</v>
      </c>
      <c r="CP74" s="133" t="s">
        <v>54</v>
      </c>
      <c r="CQ74" s="69" t="s">
        <v>104</v>
      </c>
      <c r="CR74" s="62">
        <v>1.1520737327188941</v>
      </c>
      <c r="CS74" s="60">
        <f t="shared" si="74"/>
        <v>0.38787580943006184</v>
      </c>
      <c r="CT74" s="60">
        <f t="shared" si="75"/>
        <v>0.38787580943006184</v>
      </c>
      <c r="CU74" s="32">
        <v>2.9050797731664666</v>
      </c>
      <c r="CV74" s="82">
        <f t="shared" si="76"/>
        <v>1.123239158186097</v>
      </c>
      <c r="CW74" s="82">
        <f t="shared" si="77"/>
        <v>1.123239158186097</v>
      </c>
      <c r="CX74">
        <v>-3.242462939314863</v>
      </c>
      <c r="CY74">
        <f t="shared" si="78"/>
        <v>0.6265757195358866</v>
      </c>
      <c r="CZ74">
        <f t="shared" si="79"/>
        <v>0.022111121536901535</v>
      </c>
      <c r="DA74">
        <f t="shared" si="80"/>
        <v>0.022111121536901535</v>
      </c>
      <c r="DB74">
        <v>-3.242462939314863</v>
      </c>
      <c r="DC74">
        <f t="shared" si="81"/>
        <v>0.6265757195358866</v>
      </c>
      <c r="DD74">
        <f t="shared" si="108"/>
        <v>0.022111121536901535</v>
      </c>
      <c r="DE74">
        <v>1.6129032258064517</v>
      </c>
      <c r="DF74">
        <f t="shared" si="82"/>
        <v>0.04124423963133641</v>
      </c>
      <c r="DG74">
        <f t="shared" si="109"/>
        <v>0.0175700460829493</v>
      </c>
      <c r="DH74" s="12">
        <v>1</v>
      </c>
      <c r="DI74" s="145">
        <v>0</v>
      </c>
    </row>
    <row r="75" spans="1:113" ht="12.75">
      <c r="A75" s="19">
        <v>37</v>
      </c>
      <c r="B75" s="20" t="s">
        <v>202</v>
      </c>
      <c r="C75" t="s">
        <v>610</v>
      </c>
      <c r="D75" s="58">
        <v>27380</v>
      </c>
      <c r="E75" s="22">
        <v>18</v>
      </c>
      <c r="F75" s="20">
        <v>3</v>
      </c>
      <c r="G75" s="20">
        <v>1</v>
      </c>
      <c r="H75" s="20">
        <v>0</v>
      </c>
      <c r="I75" s="20">
        <v>0</v>
      </c>
      <c r="J75" s="104">
        <f t="shared" si="83"/>
        <v>15.277777777777777</v>
      </c>
      <c r="K75" s="104">
        <f t="shared" si="84"/>
        <v>0.16666666666666666</v>
      </c>
      <c r="L75" s="103">
        <f t="shared" si="85"/>
        <v>1</v>
      </c>
      <c r="M75" s="103">
        <f t="shared" si="86"/>
        <v>1</v>
      </c>
      <c r="N75" s="105">
        <f t="shared" si="87"/>
        <v>0</v>
      </c>
      <c r="O75" s="103">
        <f t="shared" si="88"/>
        <v>0</v>
      </c>
      <c r="P75" s="105">
        <f t="shared" si="89"/>
        <v>15.277777777777777</v>
      </c>
      <c r="Q75" s="26" t="s">
        <v>298</v>
      </c>
      <c r="R75" s="20">
        <v>0</v>
      </c>
      <c r="S75" s="22"/>
      <c r="T75" s="27">
        <v>0</v>
      </c>
      <c r="U75" s="26">
        <v>1</v>
      </c>
      <c r="V75" s="22" t="s">
        <v>370</v>
      </c>
      <c r="W75" s="28">
        <v>0</v>
      </c>
      <c r="X75" s="22"/>
      <c r="Y75" s="20">
        <v>1</v>
      </c>
      <c r="Z75" s="22" t="s">
        <v>308</v>
      </c>
      <c r="AA75" s="14">
        <v>5.837612882167337</v>
      </c>
      <c r="AB75">
        <v>0.7641979232888323</v>
      </c>
      <c r="AC75" s="32">
        <v>-1</v>
      </c>
      <c r="AD75" s="32">
        <f t="shared" si="90"/>
        <v>-1</v>
      </c>
      <c r="AE75">
        <v>2.8582958960429212</v>
      </c>
      <c r="AF75">
        <v>2.226807399934243</v>
      </c>
      <c r="AG75">
        <v>1.7400155763665377</v>
      </c>
      <c r="AH75">
        <v>4.028318931352564</v>
      </c>
      <c r="AI75">
        <v>4.598311472409459</v>
      </c>
      <c r="AJ75" s="1" t="s">
        <v>388</v>
      </c>
      <c r="AK75">
        <f t="shared" si="91"/>
        <v>2.226807399934243</v>
      </c>
      <c r="AL75">
        <f t="shared" si="92"/>
        <v>1.7400155763665377</v>
      </c>
      <c r="AM75" s="32">
        <f t="shared" si="93"/>
        <v>1.7400155763665377</v>
      </c>
      <c r="AN75" s="59" t="s">
        <v>545</v>
      </c>
      <c r="AO75" s="59" t="s">
        <v>553</v>
      </c>
      <c r="AP75" s="85" t="s">
        <v>619</v>
      </c>
      <c r="AQ75" s="85">
        <v>22.5</v>
      </c>
      <c r="AR75">
        <v>3.780532586225656</v>
      </c>
      <c r="AS75">
        <v>0</v>
      </c>
      <c r="AT75" s="32">
        <v>13.333333333333332</v>
      </c>
      <c r="AU75" s="32">
        <v>52.28070175438596</v>
      </c>
      <c r="AV75" s="82">
        <f t="shared" si="94"/>
        <v>0.4303691275167786</v>
      </c>
      <c r="AW75" s="82">
        <f t="shared" si="95"/>
        <v>0.3273457575217659</v>
      </c>
      <c r="AX75" s="82">
        <f t="shared" si="96"/>
        <v>0.2550335570469799</v>
      </c>
      <c r="AY75" s="32">
        <f t="shared" si="97"/>
        <v>0.2550335570469799</v>
      </c>
      <c r="AZ75" s="59" t="s">
        <v>546</v>
      </c>
      <c r="BA75" s="59" t="s">
        <v>558</v>
      </c>
      <c r="BB75" s="85" t="s">
        <v>620</v>
      </c>
      <c r="BC75" s="12">
        <v>37.8</v>
      </c>
      <c r="BD75">
        <v>2.421866499836797</v>
      </c>
      <c r="BE75">
        <v>24.3</v>
      </c>
      <c r="BF75" s="69">
        <v>74.3</v>
      </c>
      <c r="BG75" s="69">
        <v>113.40614525139665</v>
      </c>
      <c r="BH75" s="82">
        <f t="shared" si="98"/>
        <v>0.3333152706690246</v>
      </c>
      <c r="BI75" s="82">
        <f t="shared" si="99"/>
        <v>0.6765230079001554</v>
      </c>
      <c r="BJ75" s="82">
        <f t="shared" si="100"/>
        <v>0.8694414203165564</v>
      </c>
      <c r="BK75" s="32">
        <f t="shared" si="101"/>
        <v>0.8694414203165564</v>
      </c>
      <c r="BL75" s="82" t="s">
        <v>624</v>
      </c>
      <c r="BM75" s="82" t="s">
        <v>628</v>
      </c>
      <c r="BN75" s="88" t="s">
        <v>619</v>
      </c>
      <c r="BO75">
        <v>13.5</v>
      </c>
      <c r="BP75">
        <v>1.5</v>
      </c>
      <c r="BQ75" s="136">
        <v>0</v>
      </c>
      <c r="BR75" s="32">
        <v>0</v>
      </c>
      <c r="BS75" s="32">
        <v>20.689655172413794</v>
      </c>
      <c r="BT75" s="82">
        <f t="shared" si="102"/>
        <v>0.6525</v>
      </c>
      <c r="BU75" s="52">
        <f t="shared" si="103"/>
        <v>0.0725</v>
      </c>
      <c r="BV75" s="52">
        <f t="shared" si="104"/>
        <v>0</v>
      </c>
      <c r="BW75" s="32">
        <f t="shared" si="105"/>
        <v>0</v>
      </c>
      <c r="BX75" s="133">
        <v>1.3</v>
      </c>
      <c r="BY75" s="32">
        <f t="shared" si="64"/>
        <v>0.5358020767111678</v>
      </c>
      <c r="BZ75" s="32">
        <f t="shared" si="65"/>
        <v>2.3</v>
      </c>
      <c r="CA75" s="52">
        <v>2.9558974892777696</v>
      </c>
      <c r="CB75" s="52">
        <v>2.9558974892777696</v>
      </c>
      <c r="CC75" s="49">
        <f t="shared" si="66"/>
        <v>2.9558974892777696</v>
      </c>
      <c r="CD75" s="49">
        <f t="shared" si="67"/>
        <v>0.7290900893435266</v>
      </c>
      <c r="CE75" s="49">
        <f t="shared" si="68"/>
        <v>1.215881912911232</v>
      </c>
      <c r="CF75" s="49">
        <v>7.6</v>
      </c>
      <c r="CG75" s="49">
        <f t="shared" si="69"/>
        <v>0.4004026845637584</v>
      </c>
      <c r="CH75" s="49">
        <f t="shared" si="70"/>
        <v>0.07305692704199246</v>
      </c>
      <c r="CI75" s="49">
        <f t="shared" si="71"/>
        <v>0.1453691275167785</v>
      </c>
      <c r="CJ75" s="49">
        <v>-1.7521367521367521</v>
      </c>
      <c r="CK75" s="49">
        <f t="shared" si="72"/>
        <v>0.6397172136222466</v>
      </c>
      <c r="CL75" s="49">
        <f t="shared" si="106"/>
        <v>0.2297242066943097</v>
      </c>
      <c r="CM75" s="49">
        <v>4.289045583254678</v>
      </c>
      <c r="CN75" s="49">
        <f t="shared" si="73"/>
        <v>0.20730386985730945</v>
      </c>
      <c r="CO75" s="49">
        <f t="shared" si="107"/>
        <v>0.20730386985730945</v>
      </c>
      <c r="CP75" s="133" t="s">
        <v>59</v>
      </c>
      <c r="CQ75" s="69" t="s">
        <v>105</v>
      </c>
      <c r="CR75" s="68">
        <v>0</v>
      </c>
      <c r="CS75" s="60">
        <f t="shared" si="74"/>
        <v>0.7641979232888323</v>
      </c>
      <c r="CT75" s="60">
        <f t="shared" si="75"/>
        <v>1</v>
      </c>
      <c r="CU75" s="32">
        <v>2.1612018789980576</v>
      </c>
      <c r="CV75" s="82">
        <f t="shared" si="76"/>
        <v>0.06560552093618544</v>
      </c>
      <c r="CW75" s="82">
        <f t="shared" si="77"/>
        <v>0.4211863026315199</v>
      </c>
      <c r="CX75">
        <v>10.3</v>
      </c>
      <c r="CY75">
        <f t="shared" si="78"/>
        <v>0.45204697986577186</v>
      </c>
      <c r="CZ75">
        <f t="shared" si="79"/>
        <v>0.12470122234400594</v>
      </c>
      <c r="DA75">
        <f t="shared" si="80"/>
        <v>0.19701342281879197</v>
      </c>
      <c r="DB75">
        <v>10.3</v>
      </c>
      <c r="DC75">
        <f t="shared" si="81"/>
        <v>0.7459913200687694</v>
      </c>
      <c r="DD75">
        <f t="shared" si="108"/>
        <v>0.12345010024778691</v>
      </c>
      <c r="DE75">
        <v>0</v>
      </c>
      <c r="DF75">
        <f t="shared" si="82"/>
        <v>0</v>
      </c>
      <c r="DG75">
        <f t="shared" si="109"/>
        <v>0</v>
      </c>
      <c r="DH75" s="12">
        <v>0</v>
      </c>
      <c r="DI75" s="145">
        <v>1</v>
      </c>
    </row>
    <row r="76" spans="1:113" ht="12.75">
      <c r="A76" s="19">
        <v>45</v>
      </c>
      <c r="B76" s="20" t="s">
        <v>203</v>
      </c>
      <c r="C76" t="s">
        <v>611</v>
      </c>
      <c r="D76" s="58">
        <v>27435</v>
      </c>
      <c r="E76" s="22">
        <v>11</v>
      </c>
      <c r="F76" s="20">
        <v>4</v>
      </c>
      <c r="G76" s="20">
        <v>3</v>
      </c>
      <c r="H76" s="20">
        <v>0</v>
      </c>
      <c r="I76" s="20">
        <v>0</v>
      </c>
      <c r="J76" s="104">
        <f t="shared" si="83"/>
        <v>27.27272727272727</v>
      </c>
      <c r="K76" s="104">
        <f t="shared" si="84"/>
        <v>0.36363636363636365</v>
      </c>
      <c r="L76" s="103">
        <f t="shared" si="85"/>
        <v>1</v>
      </c>
      <c r="M76" s="103">
        <f t="shared" si="86"/>
        <v>1</v>
      </c>
      <c r="N76" s="105">
        <f t="shared" si="87"/>
        <v>0</v>
      </c>
      <c r="O76" s="103">
        <f t="shared" si="88"/>
        <v>0</v>
      </c>
      <c r="P76" s="105">
        <f t="shared" si="89"/>
        <v>27.27272727272727</v>
      </c>
      <c r="Q76" s="26" t="s">
        <v>298</v>
      </c>
      <c r="R76" s="20">
        <v>0</v>
      </c>
      <c r="S76" s="22"/>
      <c r="T76" s="27">
        <v>0</v>
      </c>
      <c r="U76" s="26">
        <v>1</v>
      </c>
      <c r="V76" s="22" t="s">
        <v>371</v>
      </c>
      <c r="W76" s="28">
        <v>0</v>
      </c>
      <c r="X76" s="22"/>
      <c r="Y76" s="20">
        <v>1</v>
      </c>
      <c r="Z76" s="22" t="s">
        <v>323</v>
      </c>
      <c r="AA76" s="14">
        <v>5.837612882167337</v>
      </c>
      <c r="AB76">
        <v>0.7641979232888323</v>
      </c>
      <c r="AC76" s="32">
        <v>-1</v>
      </c>
      <c r="AD76" s="32">
        <f t="shared" si="90"/>
        <v>-1</v>
      </c>
      <c r="AE76">
        <v>2.8582958960429212</v>
      </c>
      <c r="AF76">
        <v>2.226807399934243</v>
      </c>
      <c r="AG76">
        <v>1.7400155763665377</v>
      </c>
      <c r="AH76">
        <v>4.028318931352564</v>
      </c>
      <c r="AI76">
        <v>4.598311472409459</v>
      </c>
      <c r="AJ76" s="1" t="s">
        <v>388</v>
      </c>
      <c r="AK76">
        <f t="shared" si="91"/>
        <v>2.226807399934243</v>
      </c>
      <c r="AL76">
        <f t="shared" si="92"/>
        <v>1.7400155763665377</v>
      </c>
      <c r="AM76" s="32">
        <f t="shared" si="93"/>
        <v>1.7400155763665377</v>
      </c>
      <c r="AN76" s="59" t="s">
        <v>545</v>
      </c>
      <c r="AO76" s="59" t="s">
        <v>553</v>
      </c>
      <c r="AP76" s="85" t="s">
        <v>619</v>
      </c>
      <c r="AQ76" s="85">
        <v>22.5</v>
      </c>
      <c r="AR76">
        <v>3.780532586225656</v>
      </c>
      <c r="AS76">
        <v>0</v>
      </c>
      <c r="AT76" s="32">
        <v>13.333333333333332</v>
      </c>
      <c r="AU76" s="32">
        <v>52.28070175438596</v>
      </c>
      <c r="AV76" s="82">
        <f t="shared" si="94"/>
        <v>0.4303691275167786</v>
      </c>
      <c r="AW76" s="82">
        <f t="shared" si="95"/>
        <v>0.3273457575217659</v>
      </c>
      <c r="AX76" s="82">
        <f t="shared" si="96"/>
        <v>0.2550335570469799</v>
      </c>
      <c r="AY76" s="32">
        <f t="shared" si="97"/>
        <v>0.2550335570469799</v>
      </c>
      <c r="AZ76" s="59" t="s">
        <v>546</v>
      </c>
      <c r="BA76" s="59" t="s">
        <v>558</v>
      </c>
      <c r="BB76" s="85" t="s">
        <v>620</v>
      </c>
      <c r="BC76" s="12">
        <v>37.8</v>
      </c>
      <c r="BD76">
        <v>2.421866499836797</v>
      </c>
      <c r="BE76">
        <v>24.3</v>
      </c>
      <c r="BF76" s="69">
        <v>74.3</v>
      </c>
      <c r="BG76" s="69">
        <v>113.40614525139665</v>
      </c>
      <c r="BH76" s="82">
        <f t="shared" si="98"/>
        <v>0.3333152706690246</v>
      </c>
      <c r="BI76" s="82">
        <f t="shared" si="99"/>
        <v>0.6765230079001554</v>
      </c>
      <c r="BJ76" s="82">
        <f t="shared" si="100"/>
        <v>0.8694414203165564</v>
      </c>
      <c r="BK76" s="32">
        <f t="shared" si="101"/>
        <v>0.8694414203165564</v>
      </c>
      <c r="BL76" s="82" t="s">
        <v>624</v>
      </c>
      <c r="BM76" s="82" t="s">
        <v>628</v>
      </c>
      <c r="BN76" s="88" t="s">
        <v>619</v>
      </c>
      <c r="BO76">
        <v>13.5</v>
      </c>
      <c r="BP76">
        <v>1.5</v>
      </c>
      <c r="BQ76" s="136">
        <v>0</v>
      </c>
      <c r="BR76" s="32">
        <v>0</v>
      </c>
      <c r="BS76" s="32">
        <v>20.689655172413794</v>
      </c>
      <c r="BT76" s="82">
        <f t="shared" si="102"/>
        <v>0.6525</v>
      </c>
      <c r="BU76" s="52">
        <f t="shared" si="103"/>
        <v>0.0725</v>
      </c>
      <c r="BV76" s="52">
        <f t="shared" si="104"/>
        <v>0</v>
      </c>
      <c r="BW76" s="32">
        <f t="shared" si="105"/>
        <v>0</v>
      </c>
      <c r="BX76" s="133">
        <v>1.3</v>
      </c>
      <c r="BY76" s="32">
        <f t="shared" si="64"/>
        <v>0.5358020767111678</v>
      </c>
      <c r="BZ76" s="32">
        <f t="shared" si="65"/>
        <v>2.3</v>
      </c>
      <c r="CA76" s="52">
        <v>2.9558974892777696</v>
      </c>
      <c r="CB76" s="52">
        <v>2.9558974892777696</v>
      </c>
      <c r="CC76" s="49">
        <f t="shared" si="66"/>
        <v>2.9558974892777696</v>
      </c>
      <c r="CD76" s="49">
        <f t="shared" si="67"/>
        <v>0.7290900893435266</v>
      </c>
      <c r="CE76" s="49">
        <f t="shared" si="68"/>
        <v>1.215881912911232</v>
      </c>
      <c r="CF76" s="49">
        <v>7.6</v>
      </c>
      <c r="CG76" s="49">
        <f t="shared" si="69"/>
        <v>0.4004026845637584</v>
      </c>
      <c r="CH76" s="49">
        <f t="shared" si="70"/>
        <v>0.07305692704199246</v>
      </c>
      <c r="CI76" s="49">
        <f t="shared" si="71"/>
        <v>0.1453691275167785</v>
      </c>
      <c r="CJ76" s="49">
        <v>-1.7521367521367521</v>
      </c>
      <c r="CK76" s="49">
        <f t="shared" si="72"/>
        <v>0.6397172136222466</v>
      </c>
      <c r="CL76" s="49">
        <f t="shared" si="106"/>
        <v>0.2297242066943097</v>
      </c>
      <c r="CM76" s="49">
        <v>4.289045583254678</v>
      </c>
      <c r="CN76" s="49">
        <f t="shared" si="73"/>
        <v>0.20730386985730945</v>
      </c>
      <c r="CO76" s="49">
        <f t="shared" si="107"/>
        <v>0.20730386985730945</v>
      </c>
      <c r="CP76" s="133" t="s">
        <v>59</v>
      </c>
      <c r="CQ76" s="69" t="s">
        <v>105</v>
      </c>
      <c r="CR76" s="68">
        <v>0</v>
      </c>
      <c r="CS76" s="60">
        <f t="shared" si="74"/>
        <v>0.7641979232888323</v>
      </c>
      <c r="CT76" s="60">
        <f t="shared" si="75"/>
        <v>1</v>
      </c>
      <c r="CU76" s="32">
        <v>2.1612018789980576</v>
      </c>
      <c r="CV76" s="82">
        <f t="shared" si="76"/>
        <v>0.06560552093618544</v>
      </c>
      <c r="CW76" s="82">
        <f t="shared" si="77"/>
        <v>0.4211863026315199</v>
      </c>
      <c r="CX76">
        <v>10.3</v>
      </c>
      <c r="CY76">
        <f t="shared" si="78"/>
        <v>0.45204697986577186</v>
      </c>
      <c r="CZ76">
        <f t="shared" si="79"/>
        <v>0.12470122234400594</v>
      </c>
      <c r="DA76">
        <f t="shared" si="80"/>
        <v>0.19701342281879197</v>
      </c>
      <c r="DB76">
        <v>10.3</v>
      </c>
      <c r="DC76">
        <f t="shared" si="81"/>
        <v>0.7459913200687694</v>
      </c>
      <c r="DD76">
        <f t="shared" si="108"/>
        <v>0.12345010024778691</v>
      </c>
      <c r="DE76">
        <v>0</v>
      </c>
      <c r="DF76">
        <f t="shared" si="82"/>
        <v>0</v>
      </c>
      <c r="DG76">
        <f t="shared" si="109"/>
        <v>0</v>
      </c>
      <c r="DH76" s="12">
        <v>1</v>
      </c>
      <c r="DI76" s="145">
        <v>1</v>
      </c>
    </row>
    <row r="77" spans="1:113" ht="12.75">
      <c r="A77" s="19">
        <v>18</v>
      </c>
      <c r="B77" s="20" t="s">
        <v>204</v>
      </c>
      <c r="C77" t="s">
        <v>612</v>
      </c>
      <c r="D77" s="58">
        <v>27442</v>
      </c>
      <c r="E77" s="22">
        <v>16</v>
      </c>
      <c r="F77" s="20">
        <v>3</v>
      </c>
      <c r="G77" s="20">
        <v>2</v>
      </c>
      <c r="H77" s="20">
        <v>0</v>
      </c>
      <c r="I77" s="20">
        <v>0</v>
      </c>
      <c r="J77" s="104">
        <f t="shared" si="83"/>
        <v>15.625</v>
      </c>
      <c r="K77" s="104">
        <f t="shared" si="84"/>
        <v>0.1875</v>
      </c>
      <c r="L77" s="103">
        <f t="shared" si="85"/>
        <v>1</v>
      </c>
      <c r="M77" s="103">
        <f t="shared" si="86"/>
        <v>1</v>
      </c>
      <c r="N77" s="105">
        <f t="shared" si="87"/>
        <v>0</v>
      </c>
      <c r="O77" s="103">
        <f t="shared" si="88"/>
        <v>0</v>
      </c>
      <c r="P77" s="105">
        <f t="shared" si="89"/>
        <v>15.625</v>
      </c>
      <c r="Q77" s="26" t="s">
        <v>298</v>
      </c>
      <c r="R77" s="20">
        <v>0</v>
      </c>
      <c r="S77" s="22"/>
      <c r="T77" s="27">
        <v>0</v>
      </c>
      <c r="U77" s="26">
        <v>1</v>
      </c>
      <c r="V77" s="22" t="s">
        <v>371</v>
      </c>
      <c r="W77" s="28">
        <v>0</v>
      </c>
      <c r="X77" s="22"/>
      <c r="Y77" s="20">
        <v>1</v>
      </c>
      <c r="Z77" s="22" t="s">
        <v>324</v>
      </c>
      <c r="AA77" s="14">
        <v>5.837612882167337</v>
      </c>
      <c r="AB77">
        <v>0.7641979232888323</v>
      </c>
      <c r="AC77" s="32">
        <v>-1</v>
      </c>
      <c r="AD77" s="32">
        <f t="shared" si="90"/>
        <v>-1</v>
      </c>
      <c r="AE77">
        <v>2.4060985511048134</v>
      </c>
      <c r="AF77">
        <v>2.352078809117776</v>
      </c>
      <c r="AG77">
        <v>2.1922129213046455</v>
      </c>
      <c r="AH77">
        <v>4.028318931352564</v>
      </c>
      <c r="AI77">
        <v>4.598311472409459</v>
      </c>
      <c r="AJ77" s="1" t="s">
        <v>388</v>
      </c>
      <c r="AK77">
        <f t="shared" si="91"/>
        <v>2.352078809117776</v>
      </c>
      <c r="AL77">
        <f t="shared" si="92"/>
        <v>2.1922129213046455</v>
      </c>
      <c r="AM77" s="32">
        <f t="shared" si="93"/>
        <v>2.1922129213046455</v>
      </c>
      <c r="AN77" t="s">
        <v>547</v>
      </c>
      <c r="AO77" t="s">
        <v>558</v>
      </c>
      <c r="AP77" s="1" t="s">
        <v>620</v>
      </c>
      <c r="AQ77" s="1">
        <v>15.953846153846154</v>
      </c>
      <c r="AR77">
        <v>2.421866499836797</v>
      </c>
      <c r="AS77">
        <v>2.4538461538461545</v>
      </c>
      <c r="AT77" s="32">
        <v>74.3</v>
      </c>
      <c r="AU77" s="32">
        <v>113.40614525139665</v>
      </c>
      <c r="AV77" s="82">
        <f t="shared" si="94"/>
        <v>0.14067885050214837</v>
      </c>
      <c r="AW77" s="82">
        <f t="shared" si="95"/>
        <v>0.6765230079001554</v>
      </c>
      <c r="AX77" s="82">
        <f t="shared" si="96"/>
        <v>0.6768050001496801</v>
      </c>
      <c r="AY77" s="32">
        <f t="shared" si="97"/>
        <v>0.6768050001496801</v>
      </c>
      <c r="AZ77" s="59" t="s">
        <v>547</v>
      </c>
      <c r="BA77" t="s">
        <v>558</v>
      </c>
      <c r="BB77" s="1" t="s">
        <v>620</v>
      </c>
      <c r="BC77" s="12">
        <v>15.953846153846154</v>
      </c>
      <c r="BD77">
        <v>2.421866499836797</v>
      </c>
      <c r="BE77" s="136">
        <v>2.4538461538461545</v>
      </c>
      <c r="BF77">
        <v>74.3</v>
      </c>
      <c r="BG77">
        <v>113.40614525139665</v>
      </c>
      <c r="BH77" s="82">
        <f t="shared" si="98"/>
        <v>0.14067885050214837</v>
      </c>
      <c r="BI77" s="82">
        <f t="shared" si="99"/>
        <v>0.6765230079001554</v>
      </c>
      <c r="BJ77" s="82">
        <f t="shared" si="100"/>
        <v>0.6768050001496801</v>
      </c>
      <c r="BK77" s="32">
        <f t="shared" si="101"/>
        <v>0.6768050001496801</v>
      </c>
      <c r="BL77" s="82" t="s">
        <v>625</v>
      </c>
      <c r="BM77" s="82" t="s">
        <v>629</v>
      </c>
      <c r="BN77" s="88" t="s">
        <v>619</v>
      </c>
      <c r="BO77">
        <v>7.9</v>
      </c>
      <c r="BP77">
        <v>0.3046458492003047</v>
      </c>
      <c r="BQ77" s="136">
        <v>0</v>
      </c>
      <c r="BR77" s="32">
        <v>0</v>
      </c>
      <c r="BS77" s="32">
        <v>17.391304347826086</v>
      </c>
      <c r="BT77" s="82">
        <f t="shared" si="102"/>
        <v>0.45425000000000004</v>
      </c>
      <c r="BU77" s="52">
        <f t="shared" si="103"/>
        <v>0.01751713632901752</v>
      </c>
      <c r="BV77" s="52">
        <f t="shared" si="104"/>
        <v>0</v>
      </c>
      <c r="BW77" s="32">
        <f t="shared" si="105"/>
        <v>0</v>
      </c>
      <c r="BX77" s="133">
        <v>1.3</v>
      </c>
      <c r="BY77" s="32">
        <f t="shared" si="64"/>
        <v>0.5358020767111678</v>
      </c>
      <c r="BZ77" s="32">
        <f t="shared" si="65"/>
        <v>2.3</v>
      </c>
      <c r="CA77" s="52">
        <v>2.9558974892777696</v>
      </c>
      <c r="CB77" s="52">
        <v>2.9558974892777696</v>
      </c>
      <c r="CC77" s="49">
        <f t="shared" si="66"/>
        <v>2.9558974892777696</v>
      </c>
      <c r="CD77" s="49">
        <f t="shared" si="67"/>
        <v>0.6038186801599936</v>
      </c>
      <c r="CE77" s="49">
        <f t="shared" si="68"/>
        <v>0.7636845679731241</v>
      </c>
      <c r="CF77" s="49">
        <v>-1.7521367521367521</v>
      </c>
      <c r="CG77" s="49">
        <f t="shared" si="69"/>
        <v>0.6397172136222466</v>
      </c>
      <c r="CH77" s="49">
        <f t="shared" si="70"/>
        <v>0.036805794277908754</v>
      </c>
      <c r="CI77" s="49">
        <f t="shared" si="71"/>
        <v>0.0370877865274335</v>
      </c>
      <c r="CJ77" s="49">
        <v>-1.7521367521367521</v>
      </c>
      <c r="CK77" s="49">
        <f t="shared" si="72"/>
        <v>0.6397172136222466</v>
      </c>
      <c r="CL77" s="49">
        <f t="shared" si="106"/>
        <v>0.0370877865274335</v>
      </c>
      <c r="CM77" s="49">
        <v>2.2</v>
      </c>
      <c r="CN77" s="49">
        <f t="shared" si="73"/>
        <v>0.12650000000000003</v>
      </c>
      <c r="CO77" s="49">
        <f t="shared" si="107"/>
        <v>0.12650000000000003</v>
      </c>
      <c r="CP77" s="133" t="s">
        <v>59</v>
      </c>
      <c r="CQ77" s="69" t="s">
        <v>105</v>
      </c>
      <c r="CR77" s="68">
        <v>0</v>
      </c>
      <c r="CS77" s="60">
        <f t="shared" si="74"/>
        <v>0.7641979232888323</v>
      </c>
      <c r="CT77" s="60">
        <f t="shared" si="75"/>
        <v>1</v>
      </c>
      <c r="CU77" s="32">
        <v>2.1612018789980576</v>
      </c>
      <c r="CV77" s="82">
        <f t="shared" si="76"/>
        <v>0.1908769301197184</v>
      </c>
      <c r="CW77" s="82">
        <f t="shared" si="77"/>
        <v>0.03101104230658791</v>
      </c>
      <c r="CX77">
        <v>10.3</v>
      </c>
      <c r="CY77">
        <f t="shared" si="78"/>
        <v>0.7459913200687694</v>
      </c>
      <c r="CZ77">
        <f t="shared" si="79"/>
        <v>0.06946831216861404</v>
      </c>
      <c r="DA77">
        <f t="shared" si="80"/>
        <v>0.0691863199190893</v>
      </c>
      <c r="DB77">
        <v>10.3</v>
      </c>
      <c r="DC77">
        <f t="shared" si="81"/>
        <v>0.7459913200687694</v>
      </c>
      <c r="DD77">
        <f t="shared" si="108"/>
        <v>0.0691863199190893</v>
      </c>
      <c r="DE77">
        <v>0</v>
      </c>
      <c r="DF77">
        <f t="shared" si="82"/>
        <v>0</v>
      </c>
      <c r="DG77">
        <f t="shared" si="109"/>
        <v>0</v>
      </c>
      <c r="DH77" s="12">
        <v>1</v>
      </c>
      <c r="DI77" s="145">
        <v>1</v>
      </c>
    </row>
    <row r="78" spans="1:113" ht="12.75">
      <c r="A78" s="19">
        <v>16</v>
      </c>
      <c r="B78" s="20" t="s">
        <v>205</v>
      </c>
      <c r="C78" t="s">
        <v>613</v>
      </c>
      <c r="D78" s="58">
        <v>27512</v>
      </c>
      <c r="E78" s="22">
        <v>34</v>
      </c>
      <c r="F78" s="20">
        <v>8</v>
      </c>
      <c r="G78" s="20">
        <v>2</v>
      </c>
      <c r="H78" s="20">
        <v>1</v>
      </c>
      <c r="I78" s="20">
        <v>3</v>
      </c>
      <c r="J78" s="104">
        <f t="shared" si="83"/>
        <v>19.607843137254903</v>
      </c>
      <c r="K78" s="104">
        <f t="shared" si="84"/>
        <v>0.23529411764705882</v>
      </c>
      <c r="L78" s="103">
        <f t="shared" si="85"/>
        <v>1</v>
      </c>
      <c r="M78" s="103">
        <f t="shared" si="86"/>
        <v>1</v>
      </c>
      <c r="N78" s="105">
        <f t="shared" si="87"/>
        <v>2.205882352941176</v>
      </c>
      <c r="O78" s="103">
        <f t="shared" si="88"/>
        <v>1</v>
      </c>
      <c r="P78" s="105">
        <f t="shared" si="89"/>
        <v>17.401960784313726</v>
      </c>
      <c r="Q78" s="26" t="s">
        <v>294</v>
      </c>
      <c r="R78" s="20">
        <v>1</v>
      </c>
      <c r="S78" s="22"/>
      <c r="T78" s="27">
        <v>0</v>
      </c>
      <c r="U78" s="26">
        <v>0</v>
      </c>
      <c r="V78" s="22"/>
      <c r="W78" s="28">
        <v>1</v>
      </c>
      <c r="X78" s="22" t="s">
        <v>414</v>
      </c>
      <c r="Y78" s="20">
        <v>1</v>
      </c>
      <c r="Z78" s="22" t="s">
        <v>321</v>
      </c>
      <c r="AA78" s="14">
        <v>5.837612882167337</v>
      </c>
      <c r="AB78">
        <v>0.7641979232888323</v>
      </c>
      <c r="AC78" s="32">
        <v>-1</v>
      </c>
      <c r="AD78" s="32">
        <f t="shared" si="90"/>
        <v>0.7641979232888323</v>
      </c>
      <c r="AE78">
        <v>2.4060985511048134</v>
      </c>
      <c r="AF78">
        <v>2.352078809117776</v>
      </c>
      <c r="AG78">
        <v>2.1922129213046455</v>
      </c>
      <c r="AH78">
        <v>4.028318931352564</v>
      </c>
      <c r="AI78">
        <v>4.598311472409459</v>
      </c>
      <c r="AJ78" s="1" t="s">
        <v>389</v>
      </c>
      <c r="AK78">
        <f t="shared" si="91"/>
        <v>4.028318931352564</v>
      </c>
      <c r="AL78">
        <f t="shared" si="92"/>
        <v>4.598311472409459</v>
      </c>
      <c r="AM78" s="32">
        <f t="shared" si="93"/>
        <v>4.028318931352564</v>
      </c>
      <c r="AN78" s="59" t="s">
        <v>548</v>
      </c>
      <c r="AO78" s="59" t="s">
        <v>552</v>
      </c>
      <c r="AP78" s="85" t="s">
        <v>619</v>
      </c>
      <c r="AQ78" s="85">
        <v>5.6</v>
      </c>
      <c r="AR78">
        <v>1.1312217194570136</v>
      </c>
      <c r="AT78" s="32">
        <v>0</v>
      </c>
      <c r="AU78" s="32">
        <v>15.942028985507244</v>
      </c>
      <c r="AV78" s="82">
        <f t="shared" si="94"/>
        <v>0.3512727272727273</v>
      </c>
      <c r="AW78" s="82">
        <f t="shared" si="95"/>
        <v>0.0709584533113945</v>
      </c>
      <c r="AX78" s="82"/>
      <c r="AY78" s="32">
        <f t="shared" si="97"/>
        <v>0.0709584533113945</v>
      </c>
      <c r="AZ78" s="59" t="s">
        <v>548</v>
      </c>
      <c r="BA78" s="59" t="s">
        <v>552</v>
      </c>
      <c r="BB78" s="85" t="s">
        <v>619</v>
      </c>
      <c r="BC78" s="12">
        <v>5.6</v>
      </c>
      <c r="BD78">
        <v>1.1312217194570136</v>
      </c>
      <c r="BE78" s="137"/>
      <c r="BF78">
        <v>0</v>
      </c>
      <c r="BG78">
        <v>15.942028985507244</v>
      </c>
      <c r="BH78" s="82">
        <f t="shared" si="98"/>
        <v>0.3512727272727273</v>
      </c>
      <c r="BI78" s="82">
        <f t="shared" si="99"/>
        <v>0.0709584533113945</v>
      </c>
      <c r="BJ78" s="82">
        <f t="shared" si="100"/>
        <v>0</v>
      </c>
      <c r="BK78" s="32">
        <f t="shared" si="101"/>
        <v>0.0709584533113945</v>
      </c>
      <c r="BL78" s="82" t="s">
        <v>548</v>
      </c>
      <c r="BM78" s="82" t="s">
        <v>552</v>
      </c>
      <c r="BN78" s="88" t="s">
        <v>619</v>
      </c>
      <c r="BO78">
        <v>5.6</v>
      </c>
      <c r="BP78">
        <v>1.1312217194570136</v>
      </c>
      <c r="BQ78" s="137"/>
      <c r="BR78" s="32">
        <v>0</v>
      </c>
      <c r="BS78" s="32">
        <v>15.942028985507244</v>
      </c>
      <c r="BT78" s="82">
        <f t="shared" si="102"/>
        <v>0.3512727272727273</v>
      </c>
      <c r="BU78" s="52">
        <f t="shared" si="103"/>
        <v>0.0709584533113945</v>
      </c>
      <c r="BV78" s="52">
        <f t="shared" si="104"/>
        <v>0</v>
      </c>
      <c r="BW78" s="32">
        <f t="shared" si="105"/>
        <v>0.0709584533113945</v>
      </c>
      <c r="BX78" s="133">
        <v>1.3</v>
      </c>
      <c r="BY78" s="32">
        <f t="shared" si="64"/>
        <v>0.5358020767111678</v>
      </c>
      <c r="BZ78" s="32">
        <f t="shared" si="65"/>
        <v>0.5358020767111678</v>
      </c>
      <c r="CA78" s="52">
        <v>2.9558974892777696</v>
      </c>
      <c r="CB78" s="52">
        <v>2.9558974892777696</v>
      </c>
      <c r="CC78" s="49">
        <f t="shared" si="66"/>
        <v>2.9558974892777696</v>
      </c>
      <c r="CD78" s="49">
        <f t="shared" si="67"/>
        <v>1.072421442074794</v>
      </c>
      <c r="CE78" s="49">
        <f t="shared" si="68"/>
        <v>1.072421442074794</v>
      </c>
      <c r="CF78" s="49">
        <v>2.995391705069124</v>
      </c>
      <c r="CG78" s="49">
        <f t="shared" si="69"/>
        <v>0.18789275240888145</v>
      </c>
      <c r="CH78" s="49">
        <f t="shared" si="70"/>
        <v>0.11693429909748695</v>
      </c>
      <c r="CI78" s="49">
        <f t="shared" si="71"/>
        <v>0.11693429909748695</v>
      </c>
      <c r="CJ78" s="49">
        <v>2.995391705069124</v>
      </c>
      <c r="CK78" s="49">
        <f t="shared" si="72"/>
        <v>0.18789275240888145</v>
      </c>
      <c r="CL78" s="49">
        <f t="shared" si="106"/>
        <v>0.11693429909748695</v>
      </c>
      <c r="CM78" s="49">
        <v>2.995391705069124</v>
      </c>
      <c r="CN78" s="49">
        <f t="shared" si="73"/>
        <v>0.18789275240888145</v>
      </c>
      <c r="CO78" s="49">
        <f t="shared" si="107"/>
        <v>0.11693429909748695</v>
      </c>
      <c r="CP78" s="132" t="s">
        <v>60</v>
      </c>
      <c r="CQ78" s="69" t="s">
        <v>87</v>
      </c>
      <c r="CR78">
        <v>1.3</v>
      </c>
      <c r="CS78" s="60">
        <f t="shared" si="74"/>
        <v>0.5358020767111678</v>
      </c>
      <c r="CT78" s="60">
        <f t="shared" si="75"/>
        <v>0.5358020767111678</v>
      </c>
      <c r="CU78" s="32">
        <v>3.256388229649759</v>
      </c>
      <c r="CV78" s="82">
        <f t="shared" si="76"/>
        <v>0.7719307017028045</v>
      </c>
      <c r="CW78" s="82">
        <f t="shared" si="77"/>
        <v>0.7719307017028045</v>
      </c>
      <c r="CX78">
        <v>0</v>
      </c>
      <c r="CY78">
        <f t="shared" si="78"/>
        <v>0</v>
      </c>
      <c r="CZ78">
        <f t="shared" si="79"/>
        <v>0.0709584533113945</v>
      </c>
      <c r="DA78">
        <f t="shared" si="80"/>
        <v>0.0709584533113945</v>
      </c>
      <c r="DB78">
        <v>0</v>
      </c>
      <c r="DC78">
        <f t="shared" si="81"/>
        <v>0</v>
      </c>
      <c r="DD78">
        <f t="shared" si="108"/>
        <v>0.0709584533113945</v>
      </c>
      <c r="DE78">
        <v>0</v>
      </c>
      <c r="DF78">
        <f t="shared" si="82"/>
        <v>0</v>
      </c>
      <c r="DG78">
        <f t="shared" si="109"/>
        <v>0.0709584533113945</v>
      </c>
      <c r="DH78" s="12">
        <v>0</v>
      </c>
      <c r="DI78" s="145">
        <v>1</v>
      </c>
    </row>
    <row r="79" spans="1:113" ht="12.75">
      <c r="A79" s="19">
        <v>31</v>
      </c>
      <c r="B79" s="20" t="s">
        <v>206</v>
      </c>
      <c r="C79" t="s">
        <v>614</v>
      </c>
      <c r="D79" s="58">
        <v>27561</v>
      </c>
      <c r="E79" s="22">
        <v>49</v>
      </c>
      <c r="F79" s="20">
        <v>15</v>
      </c>
      <c r="G79" s="20">
        <v>2</v>
      </c>
      <c r="H79" s="20">
        <v>0</v>
      </c>
      <c r="I79" s="20">
        <v>0</v>
      </c>
      <c r="J79" s="104">
        <f t="shared" si="83"/>
        <v>25.510204081632654</v>
      </c>
      <c r="K79" s="104">
        <f t="shared" si="84"/>
        <v>0.30612244897959184</v>
      </c>
      <c r="L79" s="103">
        <f t="shared" si="85"/>
        <v>1</v>
      </c>
      <c r="M79" s="103">
        <f t="shared" si="86"/>
        <v>1</v>
      </c>
      <c r="N79" s="105">
        <f t="shared" si="87"/>
        <v>0</v>
      </c>
      <c r="O79" s="103">
        <f t="shared" si="88"/>
        <v>0</v>
      </c>
      <c r="P79" s="105">
        <f t="shared" si="89"/>
        <v>25.510204081632654</v>
      </c>
      <c r="Q79" s="26" t="s">
        <v>298</v>
      </c>
      <c r="R79" s="20">
        <v>0</v>
      </c>
      <c r="S79" s="22"/>
      <c r="T79" s="27">
        <v>0</v>
      </c>
      <c r="U79" s="26">
        <v>0</v>
      </c>
      <c r="V79" s="22"/>
      <c r="W79" s="28">
        <v>1</v>
      </c>
      <c r="X79" s="22" t="s">
        <v>416</v>
      </c>
      <c r="Y79" s="20">
        <v>1</v>
      </c>
      <c r="Z79" s="22" t="s">
        <v>309</v>
      </c>
      <c r="AA79" s="14">
        <v>5.837612882167337</v>
      </c>
      <c r="AB79">
        <v>0.7641979232888323</v>
      </c>
      <c r="AC79" s="32">
        <v>-1</v>
      </c>
      <c r="AD79" s="32">
        <f t="shared" si="90"/>
        <v>-1</v>
      </c>
      <c r="AE79">
        <v>2.4060985511048134</v>
      </c>
      <c r="AF79">
        <v>2.352078809117776</v>
      </c>
      <c r="AG79">
        <v>2.1922129213046455</v>
      </c>
      <c r="AH79">
        <v>4.028318931352564</v>
      </c>
      <c r="AI79">
        <v>4.598311472409459</v>
      </c>
      <c r="AJ79" s="1" t="s">
        <v>389</v>
      </c>
      <c r="AK79">
        <f t="shared" si="91"/>
        <v>4.028318931352564</v>
      </c>
      <c r="AL79">
        <f t="shared" si="92"/>
        <v>4.598311472409459</v>
      </c>
      <c r="AM79" s="32">
        <f t="shared" si="93"/>
        <v>4.598311472409459</v>
      </c>
      <c r="AN79" s="76" t="s">
        <v>549</v>
      </c>
      <c r="AO79" s="76" t="s">
        <v>554</v>
      </c>
      <c r="AP79" s="87" t="s">
        <v>619</v>
      </c>
      <c r="AQ79" s="87">
        <v>2.6923076923076925</v>
      </c>
      <c r="AR79">
        <v>0.6</v>
      </c>
      <c r="AS79">
        <v>0</v>
      </c>
      <c r="AT79" s="32">
        <v>0</v>
      </c>
      <c r="AU79" s="32">
        <v>37.95986622073579</v>
      </c>
      <c r="AV79" s="82">
        <f t="shared" si="94"/>
        <v>0.07092511013215859</v>
      </c>
      <c r="AW79" s="82">
        <f t="shared" si="95"/>
        <v>0.015806167400881053</v>
      </c>
      <c r="AX79" s="82">
        <f t="shared" si="96"/>
        <v>0</v>
      </c>
      <c r="AY79" s="32">
        <f t="shared" si="97"/>
        <v>0</v>
      </c>
      <c r="AZ79" s="76" t="s">
        <v>546</v>
      </c>
      <c r="BA79" s="76" t="s">
        <v>557</v>
      </c>
      <c r="BB79" s="87" t="s">
        <v>619</v>
      </c>
      <c r="BC79" s="12">
        <v>15.953846153846154</v>
      </c>
      <c r="BD79">
        <v>-5.75</v>
      </c>
      <c r="BE79">
        <v>-13.5</v>
      </c>
      <c r="BF79" s="69">
        <v>74.3</v>
      </c>
      <c r="BG79" s="69">
        <v>113.40614525139665</v>
      </c>
      <c r="BH79" s="82">
        <f t="shared" si="98"/>
        <v>0.14067885050214837</v>
      </c>
      <c r="BI79" s="82">
        <f t="shared" si="99"/>
        <v>0.6044645979989851</v>
      </c>
      <c r="BJ79" s="82">
        <f t="shared" si="100"/>
        <v>0.5361261496475317</v>
      </c>
      <c r="BK79" s="32">
        <f t="shared" si="101"/>
        <v>0.5361261496475317</v>
      </c>
      <c r="BL79" s="82" t="s">
        <v>549</v>
      </c>
      <c r="BM79" s="82" t="s">
        <v>554</v>
      </c>
      <c r="BN79" s="88" t="s">
        <v>619</v>
      </c>
      <c r="BO79">
        <v>2.6923076923076925</v>
      </c>
      <c r="BP79">
        <v>0.6</v>
      </c>
      <c r="BQ79" s="136">
        <v>0</v>
      </c>
      <c r="BR79" s="32">
        <v>0</v>
      </c>
      <c r="BS79" s="32">
        <v>37.95986622073579</v>
      </c>
      <c r="BT79" s="82">
        <f t="shared" si="102"/>
        <v>0.07092511013215859</v>
      </c>
      <c r="BU79" s="52">
        <f t="shared" si="103"/>
        <v>0.015806167400881053</v>
      </c>
      <c r="BV79" s="52">
        <f t="shared" si="104"/>
        <v>0</v>
      </c>
      <c r="BW79" s="32">
        <f t="shared" si="105"/>
        <v>0</v>
      </c>
      <c r="BX79" s="133">
        <v>1.3</v>
      </c>
      <c r="BY79" s="32">
        <f t="shared" si="64"/>
        <v>0.5358020767111678</v>
      </c>
      <c r="BZ79" s="32">
        <f t="shared" si="65"/>
        <v>2.3</v>
      </c>
      <c r="CA79" s="52">
        <v>2.9558974892777696</v>
      </c>
      <c r="CB79" s="52">
        <v>2.9558974892777696</v>
      </c>
      <c r="CC79" s="49">
        <f t="shared" si="66"/>
        <v>2.9558974892777696</v>
      </c>
      <c r="CD79" s="49">
        <f t="shared" si="67"/>
        <v>1.072421442074794</v>
      </c>
      <c r="CE79" s="49">
        <f t="shared" si="68"/>
        <v>1.6424139831316893</v>
      </c>
      <c r="CF79" s="49">
        <v>0.9</v>
      </c>
      <c r="CG79" s="49">
        <f t="shared" si="69"/>
        <v>0.023709251101321584</v>
      </c>
      <c r="CH79" s="49">
        <f t="shared" si="70"/>
        <v>0.00790308370044053</v>
      </c>
      <c r="CI79" s="49">
        <f t="shared" si="71"/>
        <v>0.023709251101321584</v>
      </c>
      <c r="CJ79" s="49">
        <v>-1.7521367521367521</v>
      </c>
      <c r="CK79" s="49">
        <f t="shared" si="72"/>
        <v>0.6397172136222466</v>
      </c>
      <c r="CL79" s="49">
        <f t="shared" si="106"/>
        <v>0.10359106397471496</v>
      </c>
      <c r="CM79" s="49">
        <v>0.9</v>
      </c>
      <c r="CN79" s="49">
        <f t="shared" si="73"/>
        <v>0.023709251101321584</v>
      </c>
      <c r="CO79" s="49">
        <f t="shared" si="107"/>
        <v>0.023709251101321584</v>
      </c>
      <c r="CP79" s="133" t="s">
        <v>57</v>
      </c>
      <c r="CQ79" s="69" t="s">
        <v>101</v>
      </c>
      <c r="CR79" s="62">
        <v>0</v>
      </c>
      <c r="CS79" s="60">
        <f t="shared" si="74"/>
        <v>0.7641979232888323</v>
      </c>
      <c r="CT79" s="60">
        <f t="shared" si="75"/>
        <v>1</v>
      </c>
      <c r="CU79" s="32">
        <v>4.181450580404403</v>
      </c>
      <c r="CV79" s="82">
        <f t="shared" si="76"/>
        <v>0.15313164905183907</v>
      </c>
      <c r="CW79" s="82">
        <f t="shared" si="77"/>
        <v>0.41686089200505627</v>
      </c>
      <c r="CX79">
        <v>0</v>
      </c>
      <c r="CY79">
        <f t="shared" si="78"/>
        <v>0</v>
      </c>
      <c r="CZ79">
        <f t="shared" si="79"/>
        <v>0.015806167400881053</v>
      </c>
      <c r="DA79">
        <f t="shared" si="80"/>
        <v>0</v>
      </c>
      <c r="DB79">
        <v>-4.8</v>
      </c>
      <c r="DC79">
        <f t="shared" si="81"/>
        <v>0.6128415690872279</v>
      </c>
      <c r="DD79">
        <f t="shared" si="108"/>
        <v>0.07671541943969618</v>
      </c>
      <c r="DE79">
        <v>0</v>
      </c>
      <c r="DF79">
        <f t="shared" si="82"/>
        <v>0</v>
      </c>
      <c r="DG79">
        <f t="shared" si="109"/>
        <v>0</v>
      </c>
      <c r="DH79" s="12">
        <v>0</v>
      </c>
      <c r="DI79" s="145">
        <v>1</v>
      </c>
    </row>
    <row r="80" spans="1:113" ht="12.75">
      <c r="A80" s="19">
        <v>19</v>
      </c>
      <c r="B80" s="20" t="s">
        <v>207</v>
      </c>
      <c r="C80" t="s">
        <v>615</v>
      </c>
      <c r="D80" s="58">
        <v>27561</v>
      </c>
      <c r="E80" s="22">
        <v>20</v>
      </c>
      <c r="F80" s="20">
        <v>4</v>
      </c>
      <c r="G80" s="20">
        <v>2</v>
      </c>
      <c r="H80" s="20">
        <v>0</v>
      </c>
      <c r="I80" s="20">
        <v>0</v>
      </c>
      <c r="J80" s="104">
        <f t="shared" si="83"/>
        <v>16.666666666666668</v>
      </c>
      <c r="K80" s="104">
        <f t="shared" si="84"/>
        <v>0.2</v>
      </c>
      <c r="L80" s="103">
        <f t="shared" si="85"/>
        <v>1</v>
      </c>
      <c r="M80" s="103">
        <f t="shared" si="86"/>
        <v>1</v>
      </c>
      <c r="N80" s="105">
        <f t="shared" si="87"/>
        <v>0</v>
      </c>
      <c r="O80" s="103">
        <f t="shared" si="88"/>
        <v>0</v>
      </c>
      <c r="P80" s="105">
        <f t="shared" si="89"/>
        <v>16.666666666666668</v>
      </c>
      <c r="Q80" s="26" t="s">
        <v>298</v>
      </c>
      <c r="R80" s="20">
        <v>0</v>
      </c>
      <c r="S80" s="22"/>
      <c r="T80" s="27">
        <v>0</v>
      </c>
      <c r="U80" s="26">
        <v>0</v>
      </c>
      <c r="V80" s="22"/>
      <c r="W80" s="28">
        <v>1</v>
      </c>
      <c r="X80" s="22" t="s">
        <v>417</v>
      </c>
      <c r="Y80" s="20">
        <v>1</v>
      </c>
      <c r="Z80" s="22" t="s">
        <v>309</v>
      </c>
      <c r="AA80" s="14">
        <v>5.837612882167337</v>
      </c>
      <c r="AB80">
        <v>0.7641979232888323</v>
      </c>
      <c r="AC80" s="32">
        <v>-1</v>
      </c>
      <c r="AD80" s="32">
        <f t="shared" si="90"/>
        <v>-1</v>
      </c>
      <c r="AE80">
        <v>2.4060985511048134</v>
      </c>
      <c r="AF80">
        <v>2.352078809117776</v>
      </c>
      <c r="AG80">
        <v>2.1922129213046455</v>
      </c>
      <c r="AH80">
        <v>4.028318931352564</v>
      </c>
      <c r="AI80">
        <v>4.598311472409459</v>
      </c>
      <c r="AJ80" s="1" t="s">
        <v>389</v>
      </c>
      <c r="AK80">
        <f t="shared" si="91"/>
        <v>4.028318931352564</v>
      </c>
      <c r="AL80">
        <f t="shared" si="92"/>
        <v>4.598311472409459</v>
      </c>
      <c r="AM80" s="32">
        <f t="shared" si="93"/>
        <v>4.598311472409459</v>
      </c>
      <c r="AN80" s="76" t="s">
        <v>549</v>
      </c>
      <c r="AO80" s="76" t="s">
        <v>554</v>
      </c>
      <c r="AP80" s="87" t="s">
        <v>619</v>
      </c>
      <c r="AQ80" s="87">
        <v>2.6923076923076925</v>
      </c>
      <c r="AR80">
        <v>0.6</v>
      </c>
      <c r="AS80">
        <v>0</v>
      </c>
      <c r="AT80" s="32">
        <v>0</v>
      </c>
      <c r="AU80" s="32">
        <v>37.95986622073579</v>
      </c>
      <c r="AV80" s="82">
        <f t="shared" si="94"/>
        <v>0.07092511013215859</v>
      </c>
      <c r="AW80" s="82">
        <f t="shared" si="95"/>
        <v>0.015806167400881053</v>
      </c>
      <c r="AX80" s="82">
        <f t="shared" si="96"/>
        <v>0</v>
      </c>
      <c r="AY80" s="32">
        <f t="shared" si="97"/>
        <v>0</v>
      </c>
      <c r="AZ80" s="76" t="s">
        <v>546</v>
      </c>
      <c r="BA80" s="76" t="s">
        <v>557</v>
      </c>
      <c r="BB80" s="87" t="s">
        <v>619</v>
      </c>
      <c r="BC80" s="12">
        <v>15.953846153846154</v>
      </c>
      <c r="BD80">
        <v>-5.75</v>
      </c>
      <c r="BE80">
        <v>-13.5</v>
      </c>
      <c r="BF80" s="69">
        <v>74.3</v>
      </c>
      <c r="BG80" s="69">
        <v>113.40614525139665</v>
      </c>
      <c r="BH80" s="82">
        <f t="shared" si="98"/>
        <v>0.14067885050214837</v>
      </c>
      <c r="BI80" s="82">
        <f t="shared" si="99"/>
        <v>0.6044645979989851</v>
      </c>
      <c r="BJ80" s="82">
        <f t="shared" si="100"/>
        <v>0.5361261496475317</v>
      </c>
      <c r="BK80" s="32">
        <f t="shared" si="101"/>
        <v>0.5361261496475317</v>
      </c>
      <c r="BL80" s="82" t="s">
        <v>549</v>
      </c>
      <c r="BM80" s="82" t="s">
        <v>554</v>
      </c>
      <c r="BN80" s="88" t="s">
        <v>619</v>
      </c>
      <c r="BO80">
        <v>2.6923076923076925</v>
      </c>
      <c r="BP80">
        <v>0.6</v>
      </c>
      <c r="BQ80" s="136">
        <v>0</v>
      </c>
      <c r="BR80" s="32">
        <v>0</v>
      </c>
      <c r="BS80" s="32">
        <v>37.95986622073579</v>
      </c>
      <c r="BT80" s="82">
        <f t="shared" si="102"/>
        <v>0.07092511013215859</v>
      </c>
      <c r="BU80" s="52">
        <f t="shared" si="103"/>
        <v>0.015806167400881053</v>
      </c>
      <c r="BV80" s="52">
        <f t="shared" si="104"/>
        <v>0</v>
      </c>
      <c r="BW80" s="32">
        <f t="shared" si="105"/>
        <v>0</v>
      </c>
      <c r="BX80" s="133">
        <v>1.3</v>
      </c>
      <c r="BY80" s="32">
        <f t="shared" si="64"/>
        <v>0.5358020767111678</v>
      </c>
      <c r="BZ80" s="32">
        <f t="shared" si="65"/>
        <v>2.3</v>
      </c>
      <c r="CA80" s="52">
        <v>2.9558974892777696</v>
      </c>
      <c r="CB80" s="52">
        <v>2.9558974892777696</v>
      </c>
      <c r="CC80" s="49">
        <f t="shared" si="66"/>
        <v>2.9558974892777696</v>
      </c>
      <c r="CD80" s="49">
        <f t="shared" si="67"/>
        <v>1.072421442074794</v>
      </c>
      <c r="CE80" s="49">
        <f t="shared" si="68"/>
        <v>1.6424139831316893</v>
      </c>
      <c r="CF80" s="49">
        <v>0.9</v>
      </c>
      <c r="CG80" s="49">
        <f t="shared" si="69"/>
        <v>0.023709251101321584</v>
      </c>
      <c r="CH80" s="49">
        <f t="shared" si="70"/>
        <v>0.00790308370044053</v>
      </c>
      <c r="CI80" s="49">
        <f t="shared" si="71"/>
        <v>0.023709251101321584</v>
      </c>
      <c r="CJ80" s="49">
        <v>-1.7521367521367521</v>
      </c>
      <c r="CK80" s="49">
        <f t="shared" si="72"/>
        <v>0.6397172136222466</v>
      </c>
      <c r="CL80" s="49">
        <f t="shared" si="106"/>
        <v>0.10359106397471496</v>
      </c>
      <c r="CM80" s="49">
        <v>0.9</v>
      </c>
      <c r="CN80" s="49">
        <f t="shared" si="73"/>
        <v>0.023709251101321584</v>
      </c>
      <c r="CO80" s="49">
        <f t="shared" si="107"/>
        <v>0.023709251101321584</v>
      </c>
      <c r="CP80" s="133" t="s">
        <v>57</v>
      </c>
      <c r="CQ80" s="69" t="s">
        <v>101</v>
      </c>
      <c r="CR80" s="62">
        <v>0</v>
      </c>
      <c r="CS80" s="60">
        <f t="shared" si="74"/>
        <v>0.7641979232888323</v>
      </c>
      <c r="CT80" s="60">
        <f t="shared" si="75"/>
        <v>1</v>
      </c>
      <c r="CU80" s="32">
        <v>4.181450580404403</v>
      </c>
      <c r="CV80" s="82">
        <f t="shared" si="76"/>
        <v>0.15313164905183907</v>
      </c>
      <c r="CW80" s="82">
        <f t="shared" si="77"/>
        <v>0.41686089200505627</v>
      </c>
      <c r="CX80">
        <v>0</v>
      </c>
      <c r="CY80">
        <f t="shared" si="78"/>
        <v>0</v>
      </c>
      <c r="CZ80">
        <f t="shared" si="79"/>
        <v>0.015806167400881053</v>
      </c>
      <c r="DA80">
        <f t="shared" si="80"/>
        <v>0</v>
      </c>
      <c r="DB80">
        <v>-4.8</v>
      </c>
      <c r="DC80">
        <f t="shared" si="81"/>
        <v>0.6128415690872279</v>
      </c>
      <c r="DD80">
        <f t="shared" si="108"/>
        <v>0.07671541943969618</v>
      </c>
      <c r="DE80">
        <v>0</v>
      </c>
      <c r="DF80">
        <f t="shared" si="82"/>
        <v>0</v>
      </c>
      <c r="DG80">
        <f t="shared" si="109"/>
        <v>0</v>
      </c>
      <c r="DH80" s="12">
        <v>0</v>
      </c>
      <c r="DI80" s="145">
        <v>1</v>
      </c>
    </row>
    <row r="81" spans="1:113" ht="12.75">
      <c r="A81" s="19">
        <v>13</v>
      </c>
      <c r="B81" s="20" t="s">
        <v>208</v>
      </c>
      <c r="C81" t="s">
        <v>634</v>
      </c>
      <c r="D81" s="58">
        <v>27590</v>
      </c>
      <c r="E81" s="22">
        <v>17</v>
      </c>
      <c r="F81" s="20">
        <v>8</v>
      </c>
      <c r="G81" s="20">
        <v>2</v>
      </c>
      <c r="H81" s="20">
        <v>0</v>
      </c>
      <c r="I81" s="20">
        <v>0</v>
      </c>
      <c r="J81" s="104">
        <f t="shared" si="83"/>
        <v>39.21568627450981</v>
      </c>
      <c r="K81" s="104">
        <f t="shared" si="84"/>
        <v>0.47058823529411764</v>
      </c>
      <c r="L81" s="103">
        <f t="shared" si="85"/>
        <v>1</v>
      </c>
      <c r="M81" s="103">
        <f t="shared" si="86"/>
        <v>1</v>
      </c>
      <c r="N81" s="105">
        <f t="shared" si="87"/>
        <v>0</v>
      </c>
      <c r="O81" s="103">
        <f t="shared" si="88"/>
        <v>0</v>
      </c>
      <c r="P81" s="105">
        <f t="shared" si="89"/>
        <v>39.21568627450981</v>
      </c>
      <c r="Q81" s="26" t="s">
        <v>298</v>
      </c>
      <c r="R81" s="20">
        <v>0</v>
      </c>
      <c r="S81" s="22"/>
      <c r="T81" s="27">
        <v>0</v>
      </c>
      <c r="U81" s="26">
        <v>1</v>
      </c>
      <c r="V81" s="22" t="s">
        <v>372</v>
      </c>
      <c r="W81" s="28">
        <v>0</v>
      </c>
      <c r="X81" s="22"/>
      <c r="Y81" s="20">
        <v>1</v>
      </c>
      <c r="Z81" s="22" t="s">
        <v>325</v>
      </c>
      <c r="AA81" s="31">
        <v>5.837612882167337</v>
      </c>
      <c r="AB81">
        <v>0.7641979232888323</v>
      </c>
      <c r="AC81" s="32">
        <v>-1</v>
      </c>
      <c r="AD81" s="32">
        <f t="shared" si="90"/>
        <v>-1</v>
      </c>
      <c r="AE81" s="32">
        <v>2.4060985511048134</v>
      </c>
      <c r="AF81">
        <v>2.352078809117776</v>
      </c>
      <c r="AG81">
        <v>2.1922129213046455</v>
      </c>
      <c r="AH81">
        <v>4.028318931352564</v>
      </c>
      <c r="AI81">
        <v>4.598311472409459</v>
      </c>
      <c r="AJ81" s="1" t="s">
        <v>388</v>
      </c>
      <c r="AK81">
        <f t="shared" si="91"/>
        <v>2.352078809117776</v>
      </c>
      <c r="AL81">
        <f t="shared" si="92"/>
        <v>2.1922129213046455</v>
      </c>
      <c r="AM81" s="32">
        <f t="shared" si="93"/>
        <v>2.1922129213046455</v>
      </c>
      <c r="AN81" s="77" t="s">
        <v>550</v>
      </c>
      <c r="AO81" s="77" t="s">
        <v>555</v>
      </c>
      <c r="AP81" s="88" t="s">
        <v>619</v>
      </c>
      <c r="AQ81" s="88">
        <v>8.7125</v>
      </c>
      <c r="AR81">
        <v>1.4307692307692308</v>
      </c>
      <c r="AS81">
        <v>0</v>
      </c>
      <c r="AT81" s="32">
        <v>0</v>
      </c>
      <c r="AU81" s="32">
        <v>50.9</v>
      </c>
      <c r="AV81" s="82">
        <f t="shared" si="94"/>
        <v>0.17116895874263263</v>
      </c>
      <c r="AW81" s="82">
        <f t="shared" si="95"/>
        <v>0.028109415142813964</v>
      </c>
      <c r="AX81" s="82">
        <f t="shared" si="96"/>
        <v>0</v>
      </c>
      <c r="AY81" s="32">
        <f t="shared" si="97"/>
        <v>0</v>
      </c>
      <c r="AZ81" s="77" t="s">
        <v>550</v>
      </c>
      <c r="BA81" s="77" t="s">
        <v>555</v>
      </c>
      <c r="BB81" s="88" t="s">
        <v>619</v>
      </c>
      <c r="BC81" s="12">
        <v>8.7125</v>
      </c>
      <c r="BD81">
        <v>1.4307692307692308</v>
      </c>
      <c r="BE81" s="136">
        <v>0</v>
      </c>
      <c r="BF81" s="32">
        <v>0</v>
      </c>
      <c r="BG81" s="32">
        <v>50.9</v>
      </c>
      <c r="BH81" s="82">
        <f t="shared" si="98"/>
        <v>0.17116895874263263</v>
      </c>
      <c r="BI81" s="82">
        <f t="shared" si="99"/>
        <v>0.028109415142813964</v>
      </c>
      <c r="BJ81" s="82">
        <f t="shared" si="100"/>
        <v>0</v>
      </c>
      <c r="BK81" s="32">
        <f t="shared" si="101"/>
        <v>0</v>
      </c>
      <c r="BL81" s="82" t="s">
        <v>550</v>
      </c>
      <c r="BM81" s="82" t="s">
        <v>555</v>
      </c>
      <c r="BN81" s="88" t="s">
        <v>619</v>
      </c>
      <c r="BO81">
        <v>8.7125</v>
      </c>
      <c r="BP81">
        <v>1.4307692307692308</v>
      </c>
      <c r="BQ81" s="136">
        <v>0</v>
      </c>
      <c r="BR81" s="32">
        <v>0</v>
      </c>
      <c r="BS81" s="32">
        <v>50.9</v>
      </c>
      <c r="BT81" s="82">
        <f t="shared" si="102"/>
        <v>0.17116895874263263</v>
      </c>
      <c r="BU81" s="52">
        <f t="shared" si="103"/>
        <v>0.028109415142813964</v>
      </c>
      <c r="BV81" s="52">
        <f t="shared" si="104"/>
        <v>0</v>
      </c>
      <c r="BW81" s="32">
        <f t="shared" si="105"/>
        <v>0</v>
      </c>
      <c r="BX81" s="133">
        <v>1.3</v>
      </c>
      <c r="BY81" s="32">
        <f t="shared" si="64"/>
        <v>0.5358020767111678</v>
      </c>
      <c r="BZ81" s="32">
        <f t="shared" si="65"/>
        <v>2.3</v>
      </c>
      <c r="CA81" s="52">
        <v>2.9558974892777696</v>
      </c>
      <c r="CB81" s="52">
        <v>2.9558974892777696</v>
      </c>
      <c r="CC81" s="49">
        <f t="shared" si="66"/>
        <v>2.9558974892777696</v>
      </c>
      <c r="CD81" s="49">
        <f t="shared" si="67"/>
        <v>0.6038186801599936</v>
      </c>
      <c r="CE81" s="49">
        <f t="shared" si="68"/>
        <v>0.7636845679731241</v>
      </c>
      <c r="CF81" s="49">
        <v>1.2</v>
      </c>
      <c r="CG81" s="49">
        <f t="shared" si="69"/>
        <v>0.023575638506876228</v>
      </c>
      <c r="CH81" s="49">
        <f t="shared" si="70"/>
        <v>0.004533776635937736</v>
      </c>
      <c r="CI81" s="49">
        <f t="shared" si="71"/>
        <v>0.023575638506876228</v>
      </c>
      <c r="CJ81" s="49">
        <v>1.2</v>
      </c>
      <c r="CK81" s="49">
        <f t="shared" si="72"/>
        <v>0.023575638506876228</v>
      </c>
      <c r="CL81" s="49">
        <f t="shared" si="106"/>
        <v>0.023575638506876228</v>
      </c>
      <c r="CM81" s="49">
        <v>1.2</v>
      </c>
      <c r="CN81" s="49">
        <f t="shared" si="73"/>
        <v>0.023575638506876228</v>
      </c>
      <c r="CO81" s="49">
        <f t="shared" si="107"/>
        <v>0.023575638506876228</v>
      </c>
      <c r="CP81" s="10" t="s">
        <v>56</v>
      </c>
      <c r="CQ81" s="69" t="s">
        <v>103</v>
      </c>
      <c r="CR81" s="48">
        <v>5.357142857142857</v>
      </c>
      <c r="CS81" s="60">
        <f t="shared" si="74"/>
        <v>4.5929449338540245</v>
      </c>
      <c r="CT81" s="60">
        <f t="shared" si="75"/>
        <v>6.357142857142857</v>
      </c>
      <c r="CU81" s="32">
        <v>2.1890518587763856</v>
      </c>
      <c r="CV81" s="82">
        <f t="shared" si="76"/>
        <v>0.16302695034139036</v>
      </c>
      <c r="CW81" s="82">
        <f t="shared" si="77"/>
        <v>0.0031610625282598726</v>
      </c>
      <c r="CX81">
        <v>0</v>
      </c>
      <c r="CY81">
        <f t="shared" si="78"/>
        <v>0</v>
      </c>
      <c r="CZ81">
        <f t="shared" si="79"/>
        <v>0.028109415142813964</v>
      </c>
      <c r="DA81">
        <f t="shared" si="80"/>
        <v>0</v>
      </c>
      <c r="DB81">
        <v>0</v>
      </c>
      <c r="DC81">
        <f t="shared" si="81"/>
        <v>0</v>
      </c>
      <c r="DD81">
        <f t="shared" si="108"/>
        <v>0</v>
      </c>
      <c r="DE81">
        <v>0</v>
      </c>
      <c r="DF81">
        <f t="shared" si="82"/>
        <v>0</v>
      </c>
      <c r="DG81">
        <f t="shared" si="109"/>
        <v>0</v>
      </c>
      <c r="DH81" s="12">
        <v>1</v>
      </c>
      <c r="DI81" s="145">
        <v>1</v>
      </c>
    </row>
    <row r="82" spans="1:113" ht="12.75">
      <c r="A82" s="19">
        <v>14</v>
      </c>
      <c r="B82" s="20" t="s">
        <v>209</v>
      </c>
      <c r="C82" t="s">
        <v>635</v>
      </c>
      <c r="D82" s="58">
        <v>27471</v>
      </c>
      <c r="E82" s="22">
        <v>47</v>
      </c>
      <c r="F82" s="20">
        <v>5</v>
      </c>
      <c r="G82" s="20">
        <v>3</v>
      </c>
      <c r="H82" s="20">
        <v>5</v>
      </c>
      <c r="I82" s="20">
        <v>5</v>
      </c>
      <c r="J82" s="104">
        <f t="shared" si="83"/>
        <v>7.9787234042553195</v>
      </c>
      <c r="K82" s="104">
        <f t="shared" si="84"/>
        <v>0.10638297872340426</v>
      </c>
      <c r="L82" s="103">
        <f t="shared" si="85"/>
        <v>1</v>
      </c>
      <c r="M82" s="103">
        <f t="shared" si="86"/>
        <v>1</v>
      </c>
      <c r="N82" s="105">
        <f t="shared" si="87"/>
        <v>6.205673758865248</v>
      </c>
      <c r="O82" s="103">
        <f t="shared" si="88"/>
        <v>1</v>
      </c>
      <c r="P82" s="105">
        <f t="shared" si="89"/>
        <v>1.7730496453900715</v>
      </c>
      <c r="Q82" s="26" t="s">
        <v>298</v>
      </c>
      <c r="R82" s="20">
        <v>0</v>
      </c>
      <c r="S82" s="22"/>
      <c r="T82" s="27">
        <v>0</v>
      </c>
      <c r="U82" s="26">
        <v>0</v>
      </c>
      <c r="V82" s="22"/>
      <c r="W82" s="28">
        <v>0</v>
      </c>
      <c r="X82" s="22"/>
      <c r="Y82" s="20">
        <v>0</v>
      </c>
      <c r="Z82" s="22" t="s">
        <v>326</v>
      </c>
      <c r="AA82" s="31">
        <v>5.837612882167337</v>
      </c>
      <c r="AB82">
        <v>0.7641979232888323</v>
      </c>
      <c r="AC82" s="32">
        <v>-1</v>
      </c>
      <c r="AD82" s="32">
        <f t="shared" si="90"/>
        <v>-1</v>
      </c>
      <c r="AE82" s="32">
        <v>2.4060985511048134</v>
      </c>
      <c r="AF82">
        <v>2.352078809117776</v>
      </c>
      <c r="AG82">
        <v>2.1922129213046455</v>
      </c>
      <c r="AH82">
        <v>4.028318931352564</v>
      </c>
      <c r="AI82">
        <v>4.598311472409459</v>
      </c>
      <c r="AJ82" s="1" t="s">
        <v>388</v>
      </c>
      <c r="AK82">
        <f t="shared" si="91"/>
        <v>2.352078809117776</v>
      </c>
      <c r="AL82">
        <f t="shared" si="92"/>
        <v>2.1922129213046455</v>
      </c>
      <c r="AM82" s="32">
        <f t="shared" si="93"/>
        <v>2.1922129213046455</v>
      </c>
      <c r="AN82" s="78" t="s">
        <v>547</v>
      </c>
      <c r="AO82" s="78" t="s">
        <v>558</v>
      </c>
      <c r="AP82" s="89" t="s">
        <v>620</v>
      </c>
      <c r="AQ82" s="90">
        <v>15.953846153846154</v>
      </c>
      <c r="AR82">
        <v>2.421866499836797</v>
      </c>
      <c r="AS82">
        <v>2.4538461538461545</v>
      </c>
      <c r="AT82" s="32">
        <v>74.3</v>
      </c>
      <c r="AU82" s="32">
        <v>113.40614525139665</v>
      </c>
      <c r="AV82" s="82">
        <f t="shared" si="94"/>
        <v>0.14067885050214837</v>
      </c>
      <c r="AW82" s="82">
        <f t="shared" si="95"/>
        <v>0.6765230079001554</v>
      </c>
      <c r="AX82" s="82">
        <f t="shared" si="96"/>
        <v>0.6768050001496801</v>
      </c>
      <c r="AY82" s="32">
        <f t="shared" si="97"/>
        <v>0.6768050001496801</v>
      </c>
      <c r="AZ82" s="79" t="s">
        <v>546</v>
      </c>
      <c r="BA82" s="79" t="s">
        <v>558</v>
      </c>
      <c r="BB82" s="90" t="s">
        <v>620</v>
      </c>
      <c r="BC82" s="12">
        <v>15.953846153846154</v>
      </c>
      <c r="BD82">
        <v>2.421866499836797</v>
      </c>
      <c r="BE82" s="136">
        <v>2.4538461538461545</v>
      </c>
      <c r="BF82" s="32">
        <v>74.3</v>
      </c>
      <c r="BG82" s="32">
        <v>113.40614525139665</v>
      </c>
      <c r="BH82" s="82">
        <f t="shared" si="98"/>
        <v>0.14067885050214837</v>
      </c>
      <c r="BI82" s="82">
        <f t="shared" si="99"/>
        <v>0.6765230079001554</v>
      </c>
      <c r="BJ82" s="82">
        <f t="shared" si="100"/>
        <v>0.6768050001496801</v>
      </c>
      <c r="BK82" s="32">
        <f t="shared" si="101"/>
        <v>0.6768050001496801</v>
      </c>
      <c r="BL82" s="78" t="s">
        <v>547</v>
      </c>
      <c r="BM82" s="78" t="s">
        <v>558</v>
      </c>
      <c r="BN82" s="89" t="s">
        <v>620</v>
      </c>
      <c r="BO82">
        <v>15.953846153846154</v>
      </c>
      <c r="BP82">
        <v>2.421866499836797</v>
      </c>
      <c r="BQ82" s="136">
        <v>2.4538461538461545</v>
      </c>
      <c r="BR82" s="32">
        <v>74.3</v>
      </c>
      <c r="BS82" s="32">
        <v>113.40614525139665</v>
      </c>
      <c r="BT82" s="82">
        <f t="shared" si="102"/>
        <v>0.14067885050214837</v>
      </c>
      <c r="BU82" s="52">
        <f t="shared" si="103"/>
        <v>0.6765230079001554</v>
      </c>
      <c r="BV82" s="52">
        <f t="shared" si="104"/>
        <v>0.6768050001496801</v>
      </c>
      <c r="BW82" s="32">
        <f t="shared" si="105"/>
        <v>0.6768050001496801</v>
      </c>
      <c r="BX82" s="133">
        <v>1.3</v>
      </c>
      <c r="BY82" s="32">
        <f t="shared" si="64"/>
        <v>0.5358020767111678</v>
      </c>
      <c r="BZ82" s="32">
        <f t="shared" si="65"/>
        <v>2.3</v>
      </c>
      <c r="CA82" s="52">
        <v>2.9558974892777696</v>
      </c>
      <c r="CB82" s="52">
        <v>2.9558974892777696</v>
      </c>
      <c r="CC82" s="49">
        <f t="shared" si="66"/>
        <v>2.9558974892777696</v>
      </c>
      <c r="CD82" s="49">
        <f t="shared" si="67"/>
        <v>0.6038186801599936</v>
      </c>
      <c r="CE82" s="49">
        <f t="shared" si="68"/>
        <v>0.7636845679731241</v>
      </c>
      <c r="CF82" s="49">
        <v>-1.7521367521367521</v>
      </c>
      <c r="CG82" s="49">
        <f t="shared" si="69"/>
        <v>0.6397172136222466</v>
      </c>
      <c r="CH82" s="49">
        <f t="shared" si="70"/>
        <v>0.036805794277908754</v>
      </c>
      <c r="CI82" s="49">
        <f t="shared" si="71"/>
        <v>0.0370877865274335</v>
      </c>
      <c r="CJ82" s="49">
        <v>-1.7521367521367521</v>
      </c>
      <c r="CK82" s="49">
        <f t="shared" si="72"/>
        <v>0.6397172136222466</v>
      </c>
      <c r="CL82" s="49">
        <f t="shared" si="106"/>
        <v>0.0370877865274335</v>
      </c>
      <c r="CM82" s="49">
        <v>-1.7521367521367521</v>
      </c>
      <c r="CN82" s="49">
        <f t="shared" si="73"/>
        <v>0.6397172136222466</v>
      </c>
      <c r="CO82" s="49">
        <f t="shared" si="107"/>
        <v>0.0370877865274335</v>
      </c>
      <c r="CP82" s="132" t="s">
        <v>61</v>
      </c>
      <c r="CQ82" s="69" t="s">
        <v>106</v>
      </c>
      <c r="CR82" s="69">
        <v>0</v>
      </c>
      <c r="CS82" s="60">
        <f t="shared" si="74"/>
        <v>0.7641979232888323</v>
      </c>
      <c r="CT82" s="60">
        <f t="shared" si="75"/>
        <v>1</v>
      </c>
      <c r="CU82" s="32">
        <v>3.1077253688460305</v>
      </c>
      <c r="CV82" s="82">
        <f t="shared" si="76"/>
        <v>0.7556465597282545</v>
      </c>
      <c r="CW82" s="82">
        <f t="shared" si="77"/>
        <v>0.9155124475413849</v>
      </c>
      <c r="CX82">
        <v>-0.6</v>
      </c>
      <c r="CY82">
        <f t="shared" si="78"/>
        <v>0.6498765991615639</v>
      </c>
      <c r="CZ82">
        <f t="shared" si="79"/>
        <v>0.026646408738591476</v>
      </c>
      <c r="DA82">
        <f t="shared" si="80"/>
        <v>0.02692840098811622</v>
      </c>
      <c r="DB82">
        <v>-0.6</v>
      </c>
      <c r="DC82">
        <f t="shared" si="81"/>
        <v>0.6498765991615639</v>
      </c>
      <c r="DD82">
        <f t="shared" si="108"/>
        <v>0.02692840098811622</v>
      </c>
      <c r="DE82">
        <v>-0.6</v>
      </c>
      <c r="DF82">
        <f t="shared" si="82"/>
        <v>0.6498765991615639</v>
      </c>
      <c r="DG82">
        <f t="shared" si="109"/>
        <v>0.02692840098811622</v>
      </c>
      <c r="DH82" s="12">
        <v>0</v>
      </c>
      <c r="DI82" s="145">
        <v>0</v>
      </c>
    </row>
    <row r="83" spans="1:113" ht="12.75">
      <c r="A83" s="19">
        <v>20</v>
      </c>
      <c r="B83" s="20" t="s">
        <v>210</v>
      </c>
      <c r="C83" t="s">
        <v>636</v>
      </c>
      <c r="D83" s="58">
        <v>27696</v>
      </c>
      <c r="E83" s="22">
        <v>94</v>
      </c>
      <c r="F83" s="20">
        <v>3</v>
      </c>
      <c r="G83" s="20">
        <v>1</v>
      </c>
      <c r="H83" s="20">
        <v>29</v>
      </c>
      <c r="I83" s="20">
        <v>5</v>
      </c>
      <c r="J83" s="104">
        <f t="shared" si="83"/>
        <v>2.9255319148936167</v>
      </c>
      <c r="K83" s="104">
        <f t="shared" si="84"/>
        <v>0.031914893617021274</v>
      </c>
      <c r="L83" s="103">
        <f t="shared" si="85"/>
        <v>1</v>
      </c>
      <c r="M83" s="103">
        <f t="shared" si="86"/>
        <v>0</v>
      </c>
      <c r="N83" s="105">
        <f t="shared" si="87"/>
        <v>17.99645390070922</v>
      </c>
      <c r="O83" s="103">
        <f t="shared" si="88"/>
        <v>1</v>
      </c>
      <c r="P83" s="105">
        <f t="shared" si="89"/>
        <v>-15.070921985815604</v>
      </c>
      <c r="Q83" s="26" t="s">
        <v>294</v>
      </c>
      <c r="R83" s="20">
        <v>1</v>
      </c>
      <c r="S83" s="22"/>
      <c r="T83" s="27">
        <v>10</v>
      </c>
      <c r="U83" s="26">
        <v>0</v>
      </c>
      <c r="V83" s="22"/>
      <c r="W83" s="28">
        <v>0</v>
      </c>
      <c r="X83" s="22"/>
      <c r="Y83" s="20">
        <v>0</v>
      </c>
      <c r="Z83" s="22" t="s">
        <v>303</v>
      </c>
      <c r="AA83" s="31">
        <v>5.837612882167337</v>
      </c>
      <c r="AB83">
        <v>0.7641979232888323</v>
      </c>
      <c r="AC83" s="32">
        <v>-1</v>
      </c>
      <c r="AD83" s="32">
        <f t="shared" si="90"/>
        <v>0.7641979232888323</v>
      </c>
      <c r="AE83" s="32">
        <v>2.4060985511048134</v>
      </c>
      <c r="AF83">
        <v>2.352078809117776</v>
      </c>
      <c r="AG83">
        <v>2.1922129213046455</v>
      </c>
      <c r="AH83">
        <v>4.028318931352564</v>
      </c>
      <c r="AI83">
        <v>4.598311472409459</v>
      </c>
      <c r="AJ83" s="1" t="s">
        <v>389</v>
      </c>
      <c r="AK83">
        <f t="shared" si="91"/>
        <v>4.028318931352564</v>
      </c>
      <c r="AL83">
        <f t="shared" si="92"/>
        <v>4.598311472409459</v>
      </c>
      <c r="AM83" s="32">
        <f t="shared" si="93"/>
        <v>4.028318931352564</v>
      </c>
      <c r="AN83" s="77" t="s">
        <v>548</v>
      </c>
      <c r="AO83" s="77" t="s">
        <v>552</v>
      </c>
      <c r="AP83" s="88" t="s">
        <v>619</v>
      </c>
      <c r="AQ83" s="88">
        <v>5.6</v>
      </c>
      <c r="AR83">
        <v>1.1312217194570136</v>
      </c>
      <c r="AT83" s="32">
        <v>0</v>
      </c>
      <c r="AU83" s="32">
        <v>15.942028985507244</v>
      </c>
      <c r="AV83" s="82">
        <f t="shared" si="94"/>
        <v>0.3512727272727273</v>
      </c>
      <c r="AW83" s="82">
        <f t="shared" si="95"/>
        <v>0.0709584533113945</v>
      </c>
      <c r="AX83" s="82"/>
      <c r="AY83" s="32">
        <f t="shared" si="97"/>
        <v>0.0709584533113945</v>
      </c>
      <c r="AZ83" s="77" t="s">
        <v>548</v>
      </c>
      <c r="BA83" s="77" t="s">
        <v>552</v>
      </c>
      <c r="BB83" s="88" t="s">
        <v>619</v>
      </c>
      <c r="BC83" s="12">
        <v>5.6</v>
      </c>
      <c r="BD83">
        <v>1.1312217194570136</v>
      </c>
      <c r="BE83" s="136"/>
      <c r="BF83" s="32">
        <v>0</v>
      </c>
      <c r="BG83" s="32">
        <v>15.942028985507244</v>
      </c>
      <c r="BH83" s="82">
        <f t="shared" si="98"/>
        <v>0.3512727272727273</v>
      </c>
      <c r="BI83" s="82">
        <f t="shared" si="99"/>
        <v>0.0709584533113945</v>
      </c>
      <c r="BJ83" s="82">
        <f t="shared" si="100"/>
        <v>0</v>
      </c>
      <c r="BK83" s="32">
        <f t="shared" si="101"/>
        <v>0.0709584533113945</v>
      </c>
      <c r="BL83" s="82" t="s">
        <v>548</v>
      </c>
      <c r="BM83" s="82" t="s">
        <v>552</v>
      </c>
      <c r="BN83" s="88" t="s">
        <v>619</v>
      </c>
      <c r="BO83">
        <v>5.6</v>
      </c>
      <c r="BP83">
        <v>1.1312217194570136</v>
      </c>
      <c r="BQ83" s="137"/>
      <c r="BR83" s="32">
        <v>0</v>
      </c>
      <c r="BS83" s="32">
        <v>15.942028985507244</v>
      </c>
      <c r="BT83" s="82">
        <f t="shared" si="102"/>
        <v>0.3512727272727273</v>
      </c>
      <c r="BU83" s="52">
        <f t="shared" si="103"/>
        <v>0.0709584533113945</v>
      </c>
      <c r="BV83" s="52">
        <f t="shared" si="104"/>
        <v>0</v>
      </c>
      <c r="BW83" s="32">
        <f t="shared" si="105"/>
        <v>0.0709584533113945</v>
      </c>
      <c r="BX83" s="133">
        <v>1.3</v>
      </c>
      <c r="BY83" s="32">
        <f t="shared" si="64"/>
        <v>0.5358020767111678</v>
      </c>
      <c r="BZ83" s="32">
        <f t="shared" si="65"/>
        <v>0.5358020767111678</v>
      </c>
      <c r="CA83" s="52">
        <v>2.9558974892777696</v>
      </c>
      <c r="CB83" s="52">
        <v>2.9558974892777696</v>
      </c>
      <c r="CC83" s="49">
        <f t="shared" si="66"/>
        <v>2.9558974892777696</v>
      </c>
      <c r="CD83" s="49">
        <f t="shared" si="67"/>
        <v>1.072421442074794</v>
      </c>
      <c r="CE83" s="49">
        <f t="shared" si="68"/>
        <v>1.072421442074794</v>
      </c>
      <c r="CF83" s="49">
        <v>2.995391705069124</v>
      </c>
      <c r="CG83" s="49">
        <f t="shared" si="69"/>
        <v>0.18789275240888145</v>
      </c>
      <c r="CH83" s="49">
        <f t="shared" si="70"/>
        <v>0.11693429909748695</v>
      </c>
      <c r="CI83" s="49">
        <f t="shared" si="71"/>
        <v>0.11693429909748695</v>
      </c>
      <c r="CJ83" s="49">
        <v>2.995391705069124</v>
      </c>
      <c r="CK83" s="49">
        <f t="shared" si="72"/>
        <v>0.18789275240888145</v>
      </c>
      <c r="CL83" s="49">
        <f t="shared" si="106"/>
        <v>0.11693429909748695</v>
      </c>
      <c r="CM83" s="49">
        <v>2.995391705069124</v>
      </c>
      <c r="CN83" s="49">
        <f t="shared" si="73"/>
        <v>0.18789275240888145</v>
      </c>
      <c r="CO83" s="49">
        <f t="shared" si="107"/>
        <v>0.11693429909748695</v>
      </c>
      <c r="CP83" s="132" t="s">
        <v>60</v>
      </c>
      <c r="CQ83" s="69" t="s">
        <v>87</v>
      </c>
      <c r="CR83">
        <v>1.3</v>
      </c>
      <c r="CS83" s="60">
        <f t="shared" si="74"/>
        <v>0.5358020767111678</v>
      </c>
      <c r="CT83" s="60">
        <f t="shared" si="75"/>
        <v>0.5358020767111678</v>
      </c>
      <c r="CU83" s="32">
        <v>3.256388229649759</v>
      </c>
      <c r="CV83" s="82">
        <f t="shared" si="76"/>
        <v>0.7719307017028045</v>
      </c>
      <c r="CW83" s="82">
        <f t="shared" si="77"/>
        <v>0.7719307017028045</v>
      </c>
      <c r="CX83">
        <v>0</v>
      </c>
      <c r="CY83">
        <f t="shared" si="78"/>
        <v>0</v>
      </c>
      <c r="CZ83">
        <f t="shared" si="79"/>
        <v>0.0709584533113945</v>
      </c>
      <c r="DA83">
        <f t="shared" si="80"/>
        <v>0.0709584533113945</v>
      </c>
      <c r="DB83">
        <v>0</v>
      </c>
      <c r="DC83">
        <f t="shared" si="81"/>
        <v>0</v>
      </c>
      <c r="DD83">
        <f t="shared" si="108"/>
        <v>0.0709584533113945</v>
      </c>
      <c r="DE83">
        <v>0</v>
      </c>
      <c r="DF83">
        <f t="shared" si="82"/>
        <v>0</v>
      </c>
      <c r="DG83">
        <f t="shared" si="109"/>
        <v>0.0709584533113945</v>
      </c>
      <c r="DH83" s="12">
        <v>0</v>
      </c>
      <c r="DI83" s="145">
        <v>0</v>
      </c>
    </row>
    <row r="84" spans="1:113" ht="12.75">
      <c r="A84" s="19">
        <v>18</v>
      </c>
      <c r="B84" s="20" t="s">
        <v>211</v>
      </c>
      <c r="C84" t="s">
        <v>637</v>
      </c>
      <c r="D84" s="58">
        <v>27696</v>
      </c>
      <c r="E84" s="22">
        <v>68</v>
      </c>
      <c r="F84" s="20">
        <v>2</v>
      </c>
      <c r="G84" s="20">
        <v>0</v>
      </c>
      <c r="H84" s="20">
        <v>17</v>
      </c>
      <c r="I84" s="20">
        <v>4</v>
      </c>
      <c r="J84" s="104">
        <f t="shared" si="83"/>
        <v>2.941176470588235</v>
      </c>
      <c r="K84" s="104">
        <f t="shared" si="84"/>
        <v>0.029411764705882353</v>
      </c>
      <c r="L84" s="103">
        <f t="shared" si="85"/>
        <v>1</v>
      </c>
      <c r="M84" s="103">
        <f t="shared" si="86"/>
        <v>0</v>
      </c>
      <c r="N84" s="105">
        <f t="shared" si="87"/>
        <v>16.666666666666668</v>
      </c>
      <c r="O84" s="103">
        <f t="shared" si="88"/>
        <v>1</v>
      </c>
      <c r="P84" s="105">
        <f t="shared" si="89"/>
        <v>-13.725490196078432</v>
      </c>
      <c r="Q84" s="26" t="s">
        <v>294</v>
      </c>
      <c r="R84" s="20">
        <v>1</v>
      </c>
      <c r="S84" s="22"/>
      <c r="T84" s="27">
        <v>8</v>
      </c>
      <c r="U84" s="26">
        <v>0</v>
      </c>
      <c r="V84" s="22"/>
      <c r="W84" s="28">
        <v>0</v>
      </c>
      <c r="X84" s="22"/>
      <c r="Y84" s="20">
        <v>0</v>
      </c>
      <c r="Z84" s="22" t="s">
        <v>303</v>
      </c>
      <c r="AA84" s="31">
        <v>5.837612882167337</v>
      </c>
      <c r="AB84">
        <v>0.7641979232888323</v>
      </c>
      <c r="AC84" s="32">
        <v>-1</v>
      </c>
      <c r="AD84" s="32">
        <f t="shared" si="90"/>
        <v>0.7641979232888323</v>
      </c>
      <c r="AE84" s="32">
        <v>2.4060985511048134</v>
      </c>
      <c r="AF84">
        <v>2.352078809117776</v>
      </c>
      <c r="AG84">
        <v>2.1922129213046455</v>
      </c>
      <c r="AH84">
        <v>4.028318931352564</v>
      </c>
      <c r="AI84">
        <v>4.598311472409459</v>
      </c>
      <c r="AJ84" s="1" t="s">
        <v>389</v>
      </c>
      <c r="AK84">
        <f t="shared" si="91"/>
        <v>4.028318931352564</v>
      </c>
      <c r="AL84">
        <f t="shared" si="92"/>
        <v>4.598311472409459</v>
      </c>
      <c r="AM84" s="32">
        <f t="shared" si="93"/>
        <v>4.028318931352564</v>
      </c>
      <c r="AN84" s="77" t="s">
        <v>548</v>
      </c>
      <c r="AO84" s="77" t="s">
        <v>552</v>
      </c>
      <c r="AP84" s="88" t="s">
        <v>619</v>
      </c>
      <c r="AQ84" s="88">
        <v>5.6</v>
      </c>
      <c r="AR84">
        <v>1.1312217194570136</v>
      </c>
      <c r="AT84" s="32">
        <v>0</v>
      </c>
      <c r="AU84" s="32">
        <v>15.942028985507244</v>
      </c>
      <c r="AV84" s="82">
        <f t="shared" si="94"/>
        <v>0.3512727272727273</v>
      </c>
      <c r="AW84" s="82">
        <f t="shared" si="95"/>
        <v>0.0709584533113945</v>
      </c>
      <c r="AX84" s="82"/>
      <c r="AY84" s="32">
        <f t="shared" si="97"/>
        <v>0.0709584533113945</v>
      </c>
      <c r="AZ84" s="77" t="s">
        <v>548</v>
      </c>
      <c r="BA84" s="77" t="s">
        <v>552</v>
      </c>
      <c r="BB84" s="88" t="s">
        <v>619</v>
      </c>
      <c r="BC84" s="12">
        <v>5.6</v>
      </c>
      <c r="BD84">
        <v>1.1312217194570136</v>
      </c>
      <c r="BE84" s="136"/>
      <c r="BF84" s="32">
        <v>0</v>
      </c>
      <c r="BG84" s="32">
        <v>15.942028985507244</v>
      </c>
      <c r="BH84" s="82">
        <f t="shared" si="98"/>
        <v>0.3512727272727273</v>
      </c>
      <c r="BI84" s="82">
        <f t="shared" si="99"/>
        <v>0.0709584533113945</v>
      </c>
      <c r="BJ84" s="82">
        <f t="shared" si="100"/>
        <v>0</v>
      </c>
      <c r="BK84" s="32">
        <f t="shared" si="101"/>
        <v>0.0709584533113945</v>
      </c>
      <c r="BL84" s="82" t="s">
        <v>548</v>
      </c>
      <c r="BM84" s="82" t="s">
        <v>552</v>
      </c>
      <c r="BN84" s="88" t="s">
        <v>619</v>
      </c>
      <c r="BO84">
        <v>5.6</v>
      </c>
      <c r="BP84">
        <v>1.1312217194570136</v>
      </c>
      <c r="BQ84" s="137"/>
      <c r="BR84" s="32">
        <v>0</v>
      </c>
      <c r="BS84" s="32">
        <v>15.942028985507244</v>
      </c>
      <c r="BT84" s="82">
        <f t="shared" si="102"/>
        <v>0.3512727272727273</v>
      </c>
      <c r="BU84" s="52">
        <f t="shared" si="103"/>
        <v>0.0709584533113945</v>
      </c>
      <c r="BV84" s="52">
        <f t="shared" si="104"/>
        <v>0</v>
      </c>
      <c r="BW84" s="32">
        <f t="shared" si="105"/>
        <v>0.0709584533113945</v>
      </c>
      <c r="BX84" s="133">
        <v>1.3</v>
      </c>
      <c r="BY84" s="32">
        <f t="shared" si="64"/>
        <v>0.5358020767111678</v>
      </c>
      <c r="BZ84" s="32">
        <f t="shared" si="65"/>
        <v>0.5358020767111678</v>
      </c>
      <c r="CA84" s="52">
        <v>2.9558974892777696</v>
      </c>
      <c r="CB84" s="52">
        <v>2.9558974892777696</v>
      </c>
      <c r="CC84" s="49">
        <f t="shared" si="66"/>
        <v>2.9558974892777696</v>
      </c>
      <c r="CD84" s="49">
        <f t="shared" si="67"/>
        <v>1.072421442074794</v>
      </c>
      <c r="CE84" s="49">
        <f t="shared" si="68"/>
        <v>1.072421442074794</v>
      </c>
      <c r="CF84" s="49">
        <v>2.995391705069124</v>
      </c>
      <c r="CG84" s="49">
        <f t="shared" si="69"/>
        <v>0.18789275240888145</v>
      </c>
      <c r="CH84" s="49">
        <f t="shared" si="70"/>
        <v>0.11693429909748695</v>
      </c>
      <c r="CI84" s="49">
        <f t="shared" si="71"/>
        <v>0.11693429909748695</v>
      </c>
      <c r="CJ84" s="49">
        <v>2.995391705069124</v>
      </c>
      <c r="CK84" s="49">
        <f t="shared" si="72"/>
        <v>0.18789275240888145</v>
      </c>
      <c r="CL84" s="49">
        <f t="shared" si="106"/>
        <v>0.11693429909748695</v>
      </c>
      <c r="CM84" s="49">
        <v>2.995391705069124</v>
      </c>
      <c r="CN84" s="49">
        <f t="shared" si="73"/>
        <v>0.18789275240888145</v>
      </c>
      <c r="CO84" s="49">
        <f t="shared" si="107"/>
        <v>0.11693429909748695</v>
      </c>
      <c r="CP84" s="132" t="s">
        <v>60</v>
      </c>
      <c r="CQ84" s="69" t="s">
        <v>87</v>
      </c>
      <c r="CR84">
        <v>1.3</v>
      </c>
      <c r="CS84" s="60">
        <f t="shared" si="74"/>
        <v>0.5358020767111678</v>
      </c>
      <c r="CT84" s="60">
        <f t="shared" si="75"/>
        <v>0.5358020767111678</v>
      </c>
      <c r="CU84" s="32">
        <v>3.256388229649759</v>
      </c>
      <c r="CV84" s="82">
        <f t="shared" si="76"/>
        <v>0.7719307017028045</v>
      </c>
      <c r="CW84" s="82">
        <f t="shared" si="77"/>
        <v>0.7719307017028045</v>
      </c>
      <c r="CX84">
        <v>0</v>
      </c>
      <c r="CY84">
        <f t="shared" si="78"/>
        <v>0</v>
      </c>
      <c r="CZ84">
        <f t="shared" si="79"/>
        <v>0.0709584533113945</v>
      </c>
      <c r="DA84">
        <f t="shared" si="80"/>
        <v>0.0709584533113945</v>
      </c>
      <c r="DB84">
        <v>0</v>
      </c>
      <c r="DC84">
        <f t="shared" si="81"/>
        <v>0</v>
      </c>
      <c r="DD84">
        <f t="shared" si="108"/>
        <v>0.0709584533113945</v>
      </c>
      <c r="DE84">
        <v>0</v>
      </c>
      <c r="DF84">
        <f t="shared" si="82"/>
        <v>0</v>
      </c>
      <c r="DG84">
        <f t="shared" si="109"/>
        <v>0.0709584533113945</v>
      </c>
      <c r="DH84" s="12">
        <v>0</v>
      </c>
      <c r="DI84" s="145">
        <v>0</v>
      </c>
    </row>
    <row r="85" spans="1:113" ht="12.75">
      <c r="A85" s="19">
        <v>14</v>
      </c>
      <c r="B85" s="20" t="s">
        <v>212</v>
      </c>
      <c r="C85" t="s">
        <v>638</v>
      </c>
      <c r="D85" s="58">
        <v>27696</v>
      </c>
      <c r="E85" s="22">
        <v>47</v>
      </c>
      <c r="F85" s="20">
        <v>0</v>
      </c>
      <c r="G85" s="20">
        <v>0</v>
      </c>
      <c r="H85" s="20">
        <v>13</v>
      </c>
      <c r="I85" s="20">
        <v>4</v>
      </c>
      <c r="J85" s="104">
        <f t="shared" si="83"/>
        <v>0</v>
      </c>
      <c r="K85" s="104">
        <f t="shared" si="84"/>
        <v>0</v>
      </c>
      <c r="L85" s="103">
        <f t="shared" si="85"/>
        <v>0</v>
      </c>
      <c r="M85" s="103">
        <f t="shared" si="86"/>
        <v>0</v>
      </c>
      <c r="N85" s="105">
        <f t="shared" si="87"/>
        <v>18.43971631205674</v>
      </c>
      <c r="O85" s="103">
        <f t="shared" si="88"/>
        <v>1</v>
      </c>
      <c r="P85" s="105">
        <f t="shared" si="89"/>
        <v>-18.43971631205674</v>
      </c>
      <c r="Q85" s="26" t="s">
        <v>294</v>
      </c>
      <c r="R85" s="20">
        <v>1</v>
      </c>
      <c r="S85" s="22"/>
      <c r="T85" s="27">
        <v>3</v>
      </c>
      <c r="U85" s="26">
        <v>0</v>
      </c>
      <c r="V85" s="22"/>
      <c r="W85" s="28">
        <v>0</v>
      </c>
      <c r="X85" s="22"/>
      <c r="Y85" s="20">
        <v>0</v>
      </c>
      <c r="Z85" s="22" t="s">
        <v>303</v>
      </c>
      <c r="AA85" s="31">
        <v>5.837612882167337</v>
      </c>
      <c r="AB85">
        <v>0.7641979232888323</v>
      </c>
      <c r="AC85" s="32">
        <v>-1</v>
      </c>
      <c r="AD85" s="32">
        <f t="shared" si="90"/>
        <v>0.7641979232888323</v>
      </c>
      <c r="AE85" s="32">
        <v>2.4060985511048134</v>
      </c>
      <c r="AF85">
        <v>2.352078809117776</v>
      </c>
      <c r="AG85">
        <v>2.1922129213046455</v>
      </c>
      <c r="AH85">
        <v>4.028318931352564</v>
      </c>
      <c r="AI85">
        <v>4.598311472409459</v>
      </c>
      <c r="AJ85" s="1" t="s">
        <v>389</v>
      </c>
      <c r="AK85">
        <f t="shared" si="91"/>
        <v>4.028318931352564</v>
      </c>
      <c r="AL85">
        <f t="shared" si="92"/>
        <v>4.598311472409459</v>
      </c>
      <c r="AM85" s="32">
        <f t="shared" si="93"/>
        <v>4.028318931352564</v>
      </c>
      <c r="AN85" s="77" t="s">
        <v>548</v>
      </c>
      <c r="AO85" s="77" t="s">
        <v>552</v>
      </c>
      <c r="AP85" s="88" t="s">
        <v>619</v>
      </c>
      <c r="AQ85" s="88">
        <v>5.6</v>
      </c>
      <c r="AR85">
        <v>1.1312217194570136</v>
      </c>
      <c r="AT85" s="32">
        <v>0</v>
      </c>
      <c r="AU85" s="32">
        <v>15.942028985507244</v>
      </c>
      <c r="AV85" s="82">
        <f t="shared" si="94"/>
        <v>0.3512727272727273</v>
      </c>
      <c r="AW85" s="82">
        <f t="shared" si="95"/>
        <v>0.0709584533113945</v>
      </c>
      <c r="AX85" s="82"/>
      <c r="AY85" s="32">
        <f t="shared" si="97"/>
        <v>0.0709584533113945</v>
      </c>
      <c r="AZ85" s="77" t="s">
        <v>548</v>
      </c>
      <c r="BA85" s="77" t="s">
        <v>552</v>
      </c>
      <c r="BB85" s="88" t="s">
        <v>619</v>
      </c>
      <c r="BC85" s="12">
        <v>5.6</v>
      </c>
      <c r="BD85">
        <v>1.1312217194570136</v>
      </c>
      <c r="BE85" s="136"/>
      <c r="BF85" s="32">
        <v>0</v>
      </c>
      <c r="BG85" s="32">
        <v>15.942028985507244</v>
      </c>
      <c r="BH85" s="82">
        <f t="shared" si="98"/>
        <v>0.3512727272727273</v>
      </c>
      <c r="BI85" s="82">
        <f t="shared" si="99"/>
        <v>0.0709584533113945</v>
      </c>
      <c r="BJ85" s="82">
        <f t="shared" si="100"/>
        <v>0</v>
      </c>
      <c r="BK85" s="32">
        <f t="shared" si="101"/>
        <v>0.0709584533113945</v>
      </c>
      <c r="BL85" s="82" t="s">
        <v>548</v>
      </c>
      <c r="BM85" s="82" t="s">
        <v>552</v>
      </c>
      <c r="BN85" s="88" t="s">
        <v>619</v>
      </c>
      <c r="BO85">
        <v>5.6</v>
      </c>
      <c r="BP85">
        <v>1.1312217194570136</v>
      </c>
      <c r="BQ85" s="137"/>
      <c r="BR85" s="32">
        <v>0</v>
      </c>
      <c r="BS85" s="32">
        <v>15.942028985507244</v>
      </c>
      <c r="BT85" s="82">
        <f t="shared" si="102"/>
        <v>0.3512727272727273</v>
      </c>
      <c r="BU85" s="52">
        <f t="shared" si="103"/>
        <v>0.0709584533113945</v>
      </c>
      <c r="BV85" s="52">
        <f t="shared" si="104"/>
        <v>0</v>
      </c>
      <c r="BW85" s="32">
        <f t="shared" si="105"/>
        <v>0.0709584533113945</v>
      </c>
      <c r="BX85" s="133">
        <v>1.3</v>
      </c>
      <c r="BY85" s="32">
        <f t="shared" si="64"/>
        <v>0.5358020767111678</v>
      </c>
      <c r="BZ85" s="32">
        <f t="shared" si="65"/>
        <v>0.5358020767111678</v>
      </c>
      <c r="CA85" s="52">
        <v>2.9558974892777696</v>
      </c>
      <c r="CB85" s="52">
        <v>2.9558974892777696</v>
      </c>
      <c r="CC85" s="49">
        <f t="shared" si="66"/>
        <v>2.9558974892777696</v>
      </c>
      <c r="CD85" s="49">
        <f t="shared" si="67"/>
        <v>1.072421442074794</v>
      </c>
      <c r="CE85" s="49">
        <f t="shared" si="68"/>
        <v>1.072421442074794</v>
      </c>
      <c r="CF85" s="49">
        <v>2.995391705069124</v>
      </c>
      <c r="CG85" s="49">
        <f t="shared" si="69"/>
        <v>0.18789275240888145</v>
      </c>
      <c r="CH85" s="49">
        <f t="shared" si="70"/>
        <v>0.11693429909748695</v>
      </c>
      <c r="CI85" s="49">
        <f t="shared" si="71"/>
        <v>0.11693429909748695</v>
      </c>
      <c r="CJ85" s="49">
        <v>2.995391705069124</v>
      </c>
      <c r="CK85" s="49">
        <f t="shared" si="72"/>
        <v>0.18789275240888145</v>
      </c>
      <c r="CL85" s="49">
        <f t="shared" si="106"/>
        <v>0.11693429909748695</v>
      </c>
      <c r="CM85" s="49">
        <v>2.995391705069124</v>
      </c>
      <c r="CN85" s="49">
        <f t="shared" si="73"/>
        <v>0.18789275240888145</v>
      </c>
      <c r="CO85" s="49">
        <f t="shared" si="107"/>
        <v>0.11693429909748695</v>
      </c>
      <c r="CP85" s="132" t="s">
        <v>60</v>
      </c>
      <c r="CQ85" s="69" t="s">
        <v>87</v>
      </c>
      <c r="CR85">
        <v>1.3</v>
      </c>
      <c r="CS85" s="60">
        <f t="shared" si="74"/>
        <v>0.5358020767111678</v>
      </c>
      <c r="CT85" s="60">
        <f t="shared" si="75"/>
        <v>0.5358020767111678</v>
      </c>
      <c r="CU85" s="32">
        <v>3.256388229649759</v>
      </c>
      <c r="CV85" s="82">
        <f t="shared" si="76"/>
        <v>0.7719307017028045</v>
      </c>
      <c r="CW85" s="82">
        <f t="shared" si="77"/>
        <v>0.7719307017028045</v>
      </c>
      <c r="CX85">
        <v>0</v>
      </c>
      <c r="CY85">
        <f t="shared" si="78"/>
        <v>0</v>
      </c>
      <c r="CZ85">
        <f t="shared" si="79"/>
        <v>0.0709584533113945</v>
      </c>
      <c r="DA85">
        <f t="shared" si="80"/>
        <v>0.0709584533113945</v>
      </c>
      <c r="DB85">
        <v>0</v>
      </c>
      <c r="DC85">
        <f t="shared" si="81"/>
        <v>0</v>
      </c>
      <c r="DD85">
        <f t="shared" si="108"/>
        <v>0.0709584533113945</v>
      </c>
      <c r="DE85">
        <v>0</v>
      </c>
      <c r="DF85">
        <f t="shared" si="82"/>
        <v>0</v>
      </c>
      <c r="DG85">
        <f t="shared" si="109"/>
        <v>0.0709584533113945</v>
      </c>
      <c r="DH85" s="12">
        <v>0</v>
      </c>
      <c r="DI85" s="145">
        <v>0</v>
      </c>
    </row>
    <row r="86" spans="1:113" ht="12.75">
      <c r="A86" s="19">
        <v>12</v>
      </c>
      <c r="B86" s="20" t="s">
        <v>213</v>
      </c>
      <c r="C86" t="s">
        <v>639</v>
      </c>
      <c r="D86" s="58">
        <v>27696</v>
      </c>
      <c r="E86" s="22">
        <v>48</v>
      </c>
      <c r="F86" s="20">
        <v>0</v>
      </c>
      <c r="G86" s="20">
        <v>0</v>
      </c>
      <c r="H86" s="20">
        <v>12</v>
      </c>
      <c r="I86" s="20">
        <v>4</v>
      </c>
      <c r="J86" s="104">
        <f t="shared" si="83"/>
        <v>0</v>
      </c>
      <c r="K86" s="104">
        <f t="shared" si="84"/>
        <v>0</v>
      </c>
      <c r="L86" s="103">
        <f t="shared" si="85"/>
        <v>0</v>
      </c>
      <c r="M86" s="103">
        <f t="shared" si="86"/>
        <v>0</v>
      </c>
      <c r="N86" s="105">
        <f t="shared" si="87"/>
        <v>16.666666666666668</v>
      </c>
      <c r="O86" s="103">
        <f t="shared" si="88"/>
        <v>1</v>
      </c>
      <c r="P86" s="105">
        <f t="shared" si="89"/>
        <v>-16.666666666666668</v>
      </c>
      <c r="Q86" s="26" t="s">
        <v>294</v>
      </c>
      <c r="R86" s="20">
        <v>1</v>
      </c>
      <c r="S86" s="22"/>
      <c r="T86" s="27">
        <v>3</v>
      </c>
      <c r="U86" s="26">
        <v>0</v>
      </c>
      <c r="V86" s="22"/>
      <c r="W86" s="28">
        <v>0</v>
      </c>
      <c r="X86" s="22"/>
      <c r="Y86" s="20">
        <v>0</v>
      </c>
      <c r="Z86" s="22" t="s">
        <v>303</v>
      </c>
      <c r="AA86" s="31">
        <v>5.837612882167337</v>
      </c>
      <c r="AB86">
        <v>0.7641979232888323</v>
      </c>
      <c r="AC86" s="32">
        <v>-1</v>
      </c>
      <c r="AD86" s="32">
        <f t="shared" si="90"/>
        <v>0.7641979232888323</v>
      </c>
      <c r="AE86" s="32">
        <v>2.4060985511048134</v>
      </c>
      <c r="AF86">
        <v>2.352078809117776</v>
      </c>
      <c r="AG86">
        <v>2.1922129213046455</v>
      </c>
      <c r="AH86">
        <v>4.028318931352564</v>
      </c>
      <c r="AI86">
        <v>4.598311472409459</v>
      </c>
      <c r="AJ86" s="1" t="s">
        <v>389</v>
      </c>
      <c r="AK86">
        <f t="shared" si="91"/>
        <v>4.028318931352564</v>
      </c>
      <c r="AL86">
        <f t="shared" si="92"/>
        <v>4.598311472409459</v>
      </c>
      <c r="AM86" s="32">
        <f t="shared" si="93"/>
        <v>4.028318931352564</v>
      </c>
      <c r="AN86" s="77" t="s">
        <v>548</v>
      </c>
      <c r="AO86" s="77" t="s">
        <v>552</v>
      </c>
      <c r="AP86" s="88" t="s">
        <v>619</v>
      </c>
      <c r="AQ86" s="88">
        <v>5.6</v>
      </c>
      <c r="AR86">
        <v>1.1312217194570136</v>
      </c>
      <c r="AT86" s="32">
        <v>0</v>
      </c>
      <c r="AU86" s="32">
        <v>15.942028985507244</v>
      </c>
      <c r="AV86" s="82">
        <f t="shared" si="94"/>
        <v>0.3512727272727273</v>
      </c>
      <c r="AW86" s="82">
        <f t="shared" si="95"/>
        <v>0.0709584533113945</v>
      </c>
      <c r="AX86" s="82"/>
      <c r="AY86" s="32">
        <f t="shared" si="97"/>
        <v>0.0709584533113945</v>
      </c>
      <c r="AZ86" s="77" t="s">
        <v>548</v>
      </c>
      <c r="BA86" s="77" t="s">
        <v>552</v>
      </c>
      <c r="BB86" s="88" t="s">
        <v>619</v>
      </c>
      <c r="BC86" s="12">
        <v>5.6</v>
      </c>
      <c r="BD86">
        <v>1.1312217194570136</v>
      </c>
      <c r="BE86" s="136"/>
      <c r="BF86" s="32">
        <v>0</v>
      </c>
      <c r="BG86" s="32">
        <v>15.942028985507244</v>
      </c>
      <c r="BH86" s="82">
        <f t="shared" si="98"/>
        <v>0.3512727272727273</v>
      </c>
      <c r="BI86" s="82">
        <f t="shared" si="99"/>
        <v>0.0709584533113945</v>
      </c>
      <c r="BJ86" s="82">
        <f t="shared" si="100"/>
        <v>0</v>
      </c>
      <c r="BK86" s="32">
        <f t="shared" si="101"/>
        <v>0.0709584533113945</v>
      </c>
      <c r="BL86" s="82" t="s">
        <v>548</v>
      </c>
      <c r="BM86" s="82" t="s">
        <v>552</v>
      </c>
      <c r="BN86" s="88" t="s">
        <v>619</v>
      </c>
      <c r="BO86">
        <v>5.6</v>
      </c>
      <c r="BP86">
        <v>1.1312217194570136</v>
      </c>
      <c r="BQ86" s="137"/>
      <c r="BR86" s="32">
        <v>0</v>
      </c>
      <c r="BS86" s="32">
        <v>15.942028985507244</v>
      </c>
      <c r="BT86" s="82">
        <f t="shared" si="102"/>
        <v>0.3512727272727273</v>
      </c>
      <c r="BU86" s="52">
        <f t="shared" si="103"/>
        <v>0.0709584533113945</v>
      </c>
      <c r="BV86" s="52">
        <f t="shared" si="104"/>
        <v>0</v>
      </c>
      <c r="BW86" s="32">
        <f t="shared" si="105"/>
        <v>0.0709584533113945</v>
      </c>
      <c r="BX86" s="133">
        <v>1.3</v>
      </c>
      <c r="BY86" s="32">
        <f t="shared" si="64"/>
        <v>0.5358020767111678</v>
      </c>
      <c r="BZ86" s="32">
        <f t="shared" si="65"/>
        <v>0.5358020767111678</v>
      </c>
      <c r="CA86" s="52">
        <v>2.9558974892777696</v>
      </c>
      <c r="CB86" s="52">
        <v>2.9558974892777696</v>
      </c>
      <c r="CC86" s="49">
        <f t="shared" si="66"/>
        <v>2.9558974892777696</v>
      </c>
      <c r="CD86" s="49">
        <f t="shared" si="67"/>
        <v>1.072421442074794</v>
      </c>
      <c r="CE86" s="49">
        <f t="shared" si="68"/>
        <v>1.072421442074794</v>
      </c>
      <c r="CF86" s="49">
        <v>2.995391705069124</v>
      </c>
      <c r="CG86" s="49">
        <f t="shared" si="69"/>
        <v>0.18789275240888145</v>
      </c>
      <c r="CH86" s="49">
        <f t="shared" si="70"/>
        <v>0.11693429909748695</v>
      </c>
      <c r="CI86" s="49">
        <f t="shared" si="71"/>
        <v>0.11693429909748695</v>
      </c>
      <c r="CJ86" s="49">
        <v>2.995391705069124</v>
      </c>
      <c r="CK86" s="49">
        <f t="shared" si="72"/>
        <v>0.18789275240888145</v>
      </c>
      <c r="CL86" s="49">
        <f t="shared" si="106"/>
        <v>0.11693429909748695</v>
      </c>
      <c r="CM86" s="49">
        <v>2.995391705069124</v>
      </c>
      <c r="CN86" s="49">
        <f t="shared" si="73"/>
        <v>0.18789275240888145</v>
      </c>
      <c r="CO86" s="49">
        <f t="shared" si="107"/>
        <v>0.11693429909748695</v>
      </c>
      <c r="CP86" s="132" t="s">
        <v>60</v>
      </c>
      <c r="CQ86" s="69" t="s">
        <v>87</v>
      </c>
      <c r="CR86">
        <v>1.3</v>
      </c>
      <c r="CS86" s="60">
        <f t="shared" si="74"/>
        <v>0.5358020767111678</v>
      </c>
      <c r="CT86" s="60">
        <f t="shared" si="75"/>
        <v>0.5358020767111678</v>
      </c>
      <c r="CU86" s="32">
        <v>3.256388229649759</v>
      </c>
      <c r="CV86" s="82">
        <f t="shared" si="76"/>
        <v>0.7719307017028045</v>
      </c>
      <c r="CW86" s="82">
        <f t="shared" si="77"/>
        <v>0.7719307017028045</v>
      </c>
      <c r="CX86">
        <v>0</v>
      </c>
      <c r="CY86">
        <f t="shared" si="78"/>
        <v>0</v>
      </c>
      <c r="CZ86">
        <f t="shared" si="79"/>
        <v>0.0709584533113945</v>
      </c>
      <c r="DA86">
        <f t="shared" si="80"/>
        <v>0.0709584533113945</v>
      </c>
      <c r="DB86">
        <v>0</v>
      </c>
      <c r="DC86">
        <f t="shared" si="81"/>
        <v>0</v>
      </c>
      <c r="DD86">
        <f t="shared" si="108"/>
        <v>0.0709584533113945</v>
      </c>
      <c r="DE86">
        <v>0</v>
      </c>
      <c r="DF86">
        <f t="shared" si="82"/>
        <v>0</v>
      </c>
      <c r="DG86">
        <f t="shared" si="109"/>
        <v>0.0709584533113945</v>
      </c>
      <c r="DH86" s="12">
        <v>0</v>
      </c>
      <c r="DI86" s="145">
        <v>0</v>
      </c>
    </row>
    <row r="87" spans="1:113" ht="12.75">
      <c r="A87" s="19">
        <v>10</v>
      </c>
      <c r="B87" s="20" t="s">
        <v>214</v>
      </c>
      <c r="C87" t="s">
        <v>640</v>
      </c>
      <c r="D87" s="58">
        <v>27778</v>
      </c>
      <c r="E87" s="22">
        <v>104</v>
      </c>
      <c r="F87" s="20">
        <v>9</v>
      </c>
      <c r="G87" s="20">
        <v>3</v>
      </c>
      <c r="H87" s="20">
        <v>20</v>
      </c>
      <c r="I87" s="20">
        <v>5</v>
      </c>
      <c r="J87" s="104">
        <f t="shared" si="83"/>
        <v>6.490384615384615</v>
      </c>
      <c r="K87" s="104">
        <f t="shared" si="84"/>
        <v>0.08653846153846154</v>
      </c>
      <c r="L87" s="103">
        <f t="shared" si="85"/>
        <v>1</v>
      </c>
      <c r="M87" s="103">
        <f t="shared" si="86"/>
        <v>1</v>
      </c>
      <c r="N87" s="105">
        <f t="shared" si="87"/>
        <v>11.217948717948719</v>
      </c>
      <c r="O87" s="103">
        <f t="shared" si="88"/>
        <v>1</v>
      </c>
      <c r="P87" s="105">
        <f t="shared" si="89"/>
        <v>-4.727564102564104</v>
      </c>
      <c r="Q87" s="26" t="s">
        <v>294</v>
      </c>
      <c r="R87" s="20">
        <v>1</v>
      </c>
      <c r="S87" s="22"/>
      <c r="T87" s="27">
        <v>13</v>
      </c>
      <c r="U87" s="26">
        <v>0</v>
      </c>
      <c r="V87" s="22"/>
      <c r="W87" s="28">
        <v>0</v>
      </c>
      <c r="X87" s="22"/>
      <c r="Y87" s="20">
        <v>0</v>
      </c>
      <c r="Z87" s="22" t="s">
        <v>317</v>
      </c>
      <c r="AA87" s="31">
        <v>5.837612882167337</v>
      </c>
      <c r="AB87">
        <v>0.7641979232888323</v>
      </c>
      <c r="AC87" s="32">
        <v>-1</v>
      </c>
      <c r="AD87" s="32">
        <f t="shared" si="90"/>
        <v>0.7641979232888323</v>
      </c>
      <c r="AE87" s="32">
        <v>2.4060985511048134</v>
      </c>
      <c r="AF87">
        <v>2.352078809117776</v>
      </c>
      <c r="AG87">
        <v>2.1922129213046455</v>
      </c>
      <c r="AH87">
        <v>4.028318931352564</v>
      </c>
      <c r="AI87">
        <v>4.598311472409459</v>
      </c>
      <c r="AJ87" s="1" t="s">
        <v>389</v>
      </c>
      <c r="AK87">
        <f t="shared" si="91"/>
        <v>4.028318931352564</v>
      </c>
      <c r="AL87">
        <f t="shared" si="92"/>
        <v>4.598311472409459</v>
      </c>
      <c r="AM87" s="32">
        <f t="shared" si="93"/>
        <v>4.028318931352564</v>
      </c>
      <c r="AN87" s="77" t="s">
        <v>548</v>
      </c>
      <c r="AO87" s="77" t="s">
        <v>552</v>
      </c>
      <c r="AP87" s="88" t="s">
        <v>619</v>
      </c>
      <c r="AQ87" s="88">
        <v>5.6</v>
      </c>
      <c r="AR87">
        <v>1.1312217194570136</v>
      </c>
      <c r="AT87" s="32">
        <v>0</v>
      </c>
      <c r="AU87" s="32">
        <v>15.942028985507244</v>
      </c>
      <c r="AV87" s="82">
        <f t="shared" si="94"/>
        <v>0.3512727272727273</v>
      </c>
      <c r="AW87" s="82">
        <f t="shared" si="95"/>
        <v>0.0709584533113945</v>
      </c>
      <c r="AX87" s="82"/>
      <c r="AY87" s="32">
        <f t="shared" si="97"/>
        <v>0.0709584533113945</v>
      </c>
      <c r="AZ87" s="77" t="s">
        <v>548</v>
      </c>
      <c r="BA87" s="77" t="s">
        <v>552</v>
      </c>
      <c r="BB87" s="88" t="s">
        <v>619</v>
      </c>
      <c r="BC87" s="12">
        <v>5.6</v>
      </c>
      <c r="BD87">
        <v>1.1312217194570136</v>
      </c>
      <c r="BE87" s="136"/>
      <c r="BF87" s="32">
        <v>0</v>
      </c>
      <c r="BG87" s="32">
        <v>15.942028985507244</v>
      </c>
      <c r="BH87" s="82">
        <f t="shared" si="98"/>
        <v>0.3512727272727273</v>
      </c>
      <c r="BI87" s="82">
        <f t="shared" si="99"/>
        <v>0.0709584533113945</v>
      </c>
      <c r="BJ87" s="82">
        <f t="shared" si="100"/>
        <v>0</v>
      </c>
      <c r="BK87" s="32">
        <f t="shared" si="101"/>
        <v>0.0709584533113945</v>
      </c>
      <c r="BL87" s="82" t="s">
        <v>548</v>
      </c>
      <c r="BM87" s="82" t="s">
        <v>552</v>
      </c>
      <c r="BN87" s="88" t="s">
        <v>619</v>
      </c>
      <c r="BO87">
        <v>5.6</v>
      </c>
      <c r="BP87">
        <v>1.1312217194570136</v>
      </c>
      <c r="BQ87" s="137"/>
      <c r="BR87" s="32">
        <v>0</v>
      </c>
      <c r="BS87" s="32">
        <v>15.942028985507244</v>
      </c>
      <c r="BT87" s="82">
        <f t="shared" si="102"/>
        <v>0.3512727272727273</v>
      </c>
      <c r="BU87" s="52">
        <f t="shared" si="103"/>
        <v>0.0709584533113945</v>
      </c>
      <c r="BV87" s="52">
        <f t="shared" si="104"/>
        <v>0</v>
      </c>
      <c r="BW87" s="32">
        <f t="shared" si="105"/>
        <v>0.0709584533113945</v>
      </c>
      <c r="BX87" s="133">
        <v>1.3</v>
      </c>
      <c r="BY87" s="32">
        <f t="shared" si="64"/>
        <v>0.5358020767111678</v>
      </c>
      <c r="BZ87" s="32">
        <f t="shared" si="65"/>
        <v>0.5358020767111678</v>
      </c>
      <c r="CA87" s="52">
        <v>2.9558974892777696</v>
      </c>
      <c r="CB87" s="52">
        <v>2.9558974892777696</v>
      </c>
      <c r="CC87" s="49">
        <f t="shared" si="66"/>
        <v>2.9558974892777696</v>
      </c>
      <c r="CD87" s="49">
        <f t="shared" si="67"/>
        <v>1.072421442074794</v>
      </c>
      <c r="CE87" s="49">
        <f t="shared" si="68"/>
        <v>1.072421442074794</v>
      </c>
      <c r="CF87" s="49">
        <v>2.995391705069124</v>
      </c>
      <c r="CG87" s="49">
        <f t="shared" si="69"/>
        <v>0.18789275240888145</v>
      </c>
      <c r="CH87" s="49">
        <f t="shared" si="70"/>
        <v>0.11693429909748695</v>
      </c>
      <c r="CI87" s="49">
        <f t="shared" si="71"/>
        <v>0.11693429909748695</v>
      </c>
      <c r="CJ87" s="49">
        <v>2.995391705069124</v>
      </c>
      <c r="CK87" s="49">
        <f t="shared" si="72"/>
        <v>0.18789275240888145</v>
      </c>
      <c r="CL87" s="49">
        <f t="shared" si="106"/>
        <v>0.11693429909748695</v>
      </c>
      <c r="CM87" s="49">
        <v>2.995391705069124</v>
      </c>
      <c r="CN87" s="49">
        <f t="shared" si="73"/>
        <v>0.18789275240888145</v>
      </c>
      <c r="CO87" s="49">
        <f t="shared" si="107"/>
        <v>0.11693429909748695</v>
      </c>
      <c r="CP87" s="132" t="s">
        <v>60</v>
      </c>
      <c r="CQ87" s="69" t="s">
        <v>87</v>
      </c>
      <c r="CR87">
        <v>1.3</v>
      </c>
      <c r="CS87" s="60">
        <f t="shared" si="74"/>
        <v>0.5358020767111678</v>
      </c>
      <c r="CT87" s="60">
        <f t="shared" si="75"/>
        <v>0.5358020767111678</v>
      </c>
      <c r="CU87" s="32">
        <v>3.256388229649759</v>
      </c>
      <c r="CV87" s="82">
        <f t="shared" si="76"/>
        <v>0.7719307017028045</v>
      </c>
      <c r="CW87" s="82">
        <f t="shared" si="77"/>
        <v>0.7719307017028045</v>
      </c>
      <c r="CX87">
        <v>0</v>
      </c>
      <c r="CY87">
        <f t="shared" si="78"/>
        <v>0</v>
      </c>
      <c r="CZ87">
        <f t="shared" si="79"/>
        <v>0.0709584533113945</v>
      </c>
      <c r="DA87">
        <f t="shared" si="80"/>
        <v>0.0709584533113945</v>
      </c>
      <c r="DB87">
        <v>0</v>
      </c>
      <c r="DC87">
        <f t="shared" si="81"/>
        <v>0</v>
      </c>
      <c r="DD87">
        <f t="shared" si="108"/>
        <v>0.0709584533113945</v>
      </c>
      <c r="DE87">
        <v>0</v>
      </c>
      <c r="DF87">
        <f t="shared" si="82"/>
        <v>0</v>
      </c>
      <c r="DG87">
        <f t="shared" si="109"/>
        <v>0.0709584533113945</v>
      </c>
      <c r="DH87" s="12">
        <v>0</v>
      </c>
      <c r="DI87" s="145">
        <v>0</v>
      </c>
    </row>
    <row r="88" spans="1:113" ht="12.75">
      <c r="A88" s="19">
        <v>11</v>
      </c>
      <c r="B88" s="20" t="s">
        <v>215</v>
      </c>
      <c r="C88" t="s">
        <v>641</v>
      </c>
      <c r="D88" s="58">
        <v>27778</v>
      </c>
      <c r="E88" s="22">
        <v>26</v>
      </c>
      <c r="F88" s="20">
        <v>2</v>
      </c>
      <c r="G88" s="20">
        <v>1</v>
      </c>
      <c r="H88" s="20">
        <v>0</v>
      </c>
      <c r="I88" s="20">
        <v>0</v>
      </c>
      <c r="J88" s="104">
        <f t="shared" si="83"/>
        <v>7.051282051282051</v>
      </c>
      <c r="K88" s="104">
        <f t="shared" si="84"/>
        <v>0.07692307692307693</v>
      </c>
      <c r="L88" s="103">
        <f t="shared" si="85"/>
        <v>1</v>
      </c>
      <c r="M88" s="103">
        <f t="shared" si="86"/>
        <v>1</v>
      </c>
      <c r="N88" s="105">
        <f t="shared" si="87"/>
        <v>0</v>
      </c>
      <c r="O88" s="103">
        <f t="shared" si="88"/>
        <v>0</v>
      </c>
      <c r="P88" s="105">
        <f t="shared" si="89"/>
        <v>7.051282051282051</v>
      </c>
      <c r="Q88" s="26" t="s">
        <v>298</v>
      </c>
      <c r="R88" s="20">
        <v>0</v>
      </c>
      <c r="S88" s="22"/>
      <c r="T88" s="27">
        <v>0</v>
      </c>
      <c r="U88" s="26">
        <v>0</v>
      </c>
      <c r="V88" s="22"/>
      <c r="W88" s="28">
        <v>1</v>
      </c>
      <c r="X88" s="22" t="s">
        <v>484</v>
      </c>
      <c r="Y88" s="20">
        <v>1</v>
      </c>
      <c r="Z88" s="22" t="s">
        <v>316</v>
      </c>
      <c r="AA88" s="31">
        <v>5.837612882167337</v>
      </c>
      <c r="AB88">
        <v>0.7641979232888323</v>
      </c>
      <c r="AC88" s="32">
        <v>-1</v>
      </c>
      <c r="AD88" s="32">
        <f t="shared" si="90"/>
        <v>-1</v>
      </c>
      <c r="AE88" s="32">
        <v>2.4060985511048134</v>
      </c>
      <c r="AF88">
        <v>2.352078809117776</v>
      </c>
      <c r="AG88">
        <v>2.1922129213046455</v>
      </c>
      <c r="AH88">
        <v>4.028318931352564</v>
      </c>
      <c r="AI88">
        <v>4.598311472409459</v>
      </c>
      <c r="AJ88" s="1" t="s">
        <v>389</v>
      </c>
      <c r="AK88">
        <f t="shared" si="91"/>
        <v>4.028318931352564</v>
      </c>
      <c r="AL88">
        <f t="shared" si="92"/>
        <v>4.598311472409459</v>
      </c>
      <c r="AM88" s="32">
        <f t="shared" si="93"/>
        <v>4.598311472409459</v>
      </c>
      <c r="AN88" s="77" t="s">
        <v>548</v>
      </c>
      <c r="AO88" s="77" t="s">
        <v>552</v>
      </c>
      <c r="AP88" s="88" t="s">
        <v>619</v>
      </c>
      <c r="AQ88" s="88">
        <v>5.6</v>
      </c>
      <c r="AR88">
        <v>1.1312217194570136</v>
      </c>
      <c r="AS88">
        <v>0</v>
      </c>
      <c r="AT88" s="32">
        <v>0</v>
      </c>
      <c r="AU88" s="32">
        <v>15.942028985507244</v>
      </c>
      <c r="AV88" s="82">
        <f t="shared" si="94"/>
        <v>0.3512727272727273</v>
      </c>
      <c r="AW88" s="82">
        <f t="shared" si="95"/>
        <v>0.0709584533113945</v>
      </c>
      <c r="AX88" s="82">
        <f t="shared" si="96"/>
        <v>0</v>
      </c>
      <c r="AY88" s="32">
        <f t="shared" si="97"/>
        <v>0</v>
      </c>
      <c r="AZ88" s="77" t="s">
        <v>548</v>
      </c>
      <c r="BA88" s="77" t="s">
        <v>552</v>
      </c>
      <c r="BB88" s="88" t="s">
        <v>619</v>
      </c>
      <c r="BC88" s="12">
        <v>5.6</v>
      </c>
      <c r="BD88">
        <v>1.1312217194570136</v>
      </c>
      <c r="BE88" s="136">
        <v>0</v>
      </c>
      <c r="BF88" s="32">
        <v>0</v>
      </c>
      <c r="BG88" s="32">
        <v>15.942028985507244</v>
      </c>
      <c r="BH88" s="82">
        <f t="shared" si="98"/>
        <v>0.3512727272727273</v>
      </c>
      <c r="BI88" s="82">
        <f t="shared" si="99"/>
        <v>0.0709584533113945</v>
      </c>
      <c r="BJ88" s="82">
        <f t="shared" si="100"/>
        <v>0</v>
      </c>
      <c r="BK88" s="32">
        <f t="shared" si="101"/>
        <v>0</v>
      </c>
      <c r="BL88" s="82" t="s">
        <v>548</v>
      </c>
      <c r="BM88" s="82" t="s">
        <v>552</v>
      </c>
      <c r="BN88" s="88" t="s">
        <v>619</v>
      </c>
      <c r="BO88">
        <v>5.6</v>
      </c>
      <c r="BP88">
        <v>1.1312217194570136</v>
      </c>
      <c r="BQ88" s="136">
        <v>0</v>
      </c>
      <c r="BR88" s="32">
        <v>0</v>
      </c>
      <c r="BS88" s="32">
        <v>15.942028985507244</v>
      </c>
      <c r="BT88" s="82">
        <f t="shared" si="102"/>
        <v>0.3512727272727273</v>
      </c>
      <c r="BU88" s="52">
        <f t="shared" si="103"/>
        <v>0.0709584533113945</v>
      </c>
      <c r="BV88" s="52">
        <f t="shared" si="104"/>
        <v>0</v>
      </c>
      <c r="BW88" s="32">
        <f t="shared" si="105"/>
        <v>0</v>
      </c>
      <c r="BX88" s="133">
        <v>1.3</v>
      </c>
      <c r="BY88" s="32">
        <f t="shared" si="64"/>
        <v>0.5358020767111678</v>
      </c>
      <c r="BZ88" s="32">
        <f t="shared" si="65"/>
        <v>2.3</v>
      </c>
      <c r="CA88" s="52">
        <v>2.9558974892777696</v>
      </c>
      <c r="CB88" s="52">
        <v>2.9558974892777696</v>
      </c>
      <c r="CC88" s="49">
        <f t="shared" si="66"/>
        <v>2.9558974892777696</v>
      </c>
      <c r="CD88" s="49">
        <f t="shared" si="67"/>
        <v>1.072421442074794</v>
      </c>
      <c r="CE88" s="49">
        <f t="shared" si="68"/>
        <v>1.6424139831316893</v>
      </c>
      <c r="CF88" s="49">
        <v>2.995391705069124</v>
      </c>
      <c r="CG88" s="49">
        <f t="shared" si="69"/>
        <v>0.18789275240888145</v>
      </c>
      <c r="CH88" s="49">
        <f t="shared" si="70"/>
        <v>0.11693429909748695</v>
      </c>
      <c r="CI88" s="49">
        <f t="shared" si="71"/>
        <v>0.18789275240888145</v>
      </c>
      <c r="CJ88" s="49">
        <v>2.995391705069124</v>
      </c>
      <c r="CK88" s="49">
        <f t="shared" si="72"/>
        <v>0.18789275240888145</v>
      </c>
      <c r="CL88" s="49">
        <f t="shared" si="106"/>
        <v>0.18789275240888145</v>
      </c>
      <c r="CM88" s="49">
        <v>2.995391705069124</v>
      </c>
      <c r="CN88" s="49">
        <f t="shared" si="73"/>
        <v>0.18789275240888145</v>
      </c>
      <c r="CO88" s="49">
        <f t="shared" si="107"/>
        <v>0.18789275240888145</v>
      </c>
      <c r="CP88" s="132" t="s">
        <v>60</v>
      </c>
      <c r="CQ88" s="69" t="s">
        <v>87</v>
      </c>
      <c r="CR88">
        <v>1.3</v>
      </c>
      <c r="CS88" s="60">
        <f t="shared" si="74"/>
        <v>0.5358020767111678</v>
      </c>
      <c r="CT88" s="60">
        <f t="shared" si="75"/>
        <v>2.3</v>
      </c>
      <c r="CU88" s="32">
        <v>3.256388229649759</v>
      </c>
      <c r="CV88" s="82">
        <f t="shared" si="76"/>
        <v>0.7719307017028045</v>
      </c>
      <c r="CW88" s="82">
        <f t="shared" si="77"/>
        <v>1.3419232427596999</v>
      </c>
      <c r="CX88">
        <v>0</v>
      </c>
      <c r="CY88">
        <f t="shared" si="78"/>
        <v>0</v>
      </c>
      <c r="CZ88">
        <f t="shared" si="79"/>
        <v>0.0709584533113945</v>
      </c>
      <c r="DA88">
        <f t="shared" si="80"/>
        <v>0</v>
      </c>
      <c r="DB88">
        <v>0</v>
      </c>
      <c r="DC88">
        <f t="shared" si="81"/>
        <v>0</v>
      </c>
      <c r="DD88">
        <f t="shared" si="108"/>
        <v>0</v>
      </c>
      <c r="DE88">
        <v>0</v>
      </c>
      <c r="DF88">
        <f t="shared" si="82"/>
        <v>0</v>
      </c>
      <c r="DG88">
        <f t="shared" si="109"/>
        <v>0</v>
      </c>
      <c r="DH88" s="12">
        <v>0</v>
      </c>
      <c r="DI88" s="145">
        <v>0</v>
      </c>
    </row>
    <row r="89" spans="1:113" ht="12.75">
      <c r="A89" s="19">
        <v>11</v>
      </c>
      <c r="B89" s="20" t="s">
        <v>216</v>
      </c>
      <c r="C89" t="s">
        <v>642</v>
      </c>
      <c r="D89" s="58">
        <v>27736</v>
      </c>
      <c r="E89" s="22">
        <v>31</v>
      </c>
      <c r="F89" s="20">
        <v>8</v>
      </c>
      <c r="G89" s="20">
        <v>2</v>
      </c>
      <c r="H89" s="20">
        <v>1</v>
      </c>
      <c r="I89" s="20">
        <v>1</v>
      </c>
      <c r="J89" s="104">
        <f t="shared" si="83"/>
        <v>21.50537634408602</v>
      </c>
      <c r="K89" s="104">
        <f t="shared" si="84"/>
        <v>0.25806451612903225</v>
      </c>
      <c r="L89" s="103">
        <f t="shared" si="85"/>
        <v>1</v>
      </c>
      <c r="M89" s="103">
        <f t="shared" si="86"/>
        <v>1</v>
      </c>
      <c r="N89" s="105">
        <f t="shared" si="87"/>
        <v>2.9569892473118276</v>
      </c>
      <c r="O89" s="103">
        <f t="shared" si="88"/>
        <v>1</v>
      </c>
      <c r="P89" s="105">
        <f t="shared" si="89"/>
        <v>18.548387096774192</v>
      </c>
      <c r="Q89" s="26" t="s">
        <v>298</v>
      </c>
      <c r="R89" s="20">
        <v>0</v>
      </c>
      <c r="S89" s="22"/>
      <c r="T89" s="27">
        <v>0</v>
      </c>
      <c r="U89" s="26">
        <v>1</v>
      </c>
      <c r="V89" s="22" t="s">
        <v>372</v>
      </c>
      <c r="W89" s="28">
        <v>0</v>
      </c>
      <c r="X89" s="22" t="s">
        <v>418</v>
      </c>
      <c r="Y89" s="20">
        <v>1</v>
      </c>
      <c r="Z89" s="22" t="s">
        <v>325</v>
      </c>
      <c r="AA89" s="31">
        <v>5.837612882167337</v>
      </c>
      <c r="AB89">
        <v>0.7641979232888323</v>
      </c>
      <c r="AC89" s="32">
        <v>-1</v>
      </c>
      <c r="AD89" s="32">
        <f t="shared" si="90"/>
        <v>-1</v>
      </c>
      <c r="AE89" s="32">
        <v>2.4060985511048134</v>
      </c>
      <c r="AF89">
        <v>2.352078809117776</v>
      </c>
      <c r="AG89">
        <v>2.1922129213046455</v>
      </c>
      <c r="AH89">
        <v>4.028318931352564</v>
      </c>
      <c r="AI89">
        <v>4.598311472409459</v>
      </c>
      <c r="AJ89" s="1" t="s">
        <v>388</v>
      </c>
      <c r="AK89">
        <f t="shared" si="91"/>
        <v>2.352078809117776</v>
      </c>
      <c r="AL89">
        <f t="shared" si="92"/>
        <v>2.1922129213046455</v>
      </c>
      <c r="AM89" s="32">
        <f t="shared" si="93"/>
        <v>2.1922129213046455</v>
      </c>
      <c r="AN89" s="77" t="s">
        <v>550</v>
      </c>
      <c r="AO89" s="77" t="s">
        <v>555</v>
      </c>
      <c r="AP89" s="88" t="s">
        <v>619</v>
      </c>
      <c r="AQ89" s="88">
        <v>8.7125</v>
      </c>
      <c r="AR89">
        <v>1.4307692307692308</v>
      </c>
      <c r="AS89">
        <v>0</v>
      </c>
      <c r="AT89" s="32">
        <v>0</v>
      </c>
      <c r="AU89" s="32">
        <v>50.9</v>
      </c>
      <c r="AV89" s="82">
        <f t="shared" si="94"/>
        <v>0.17116895874263263</v>
      </c>
      <c r="AW89" s="82">
        <f t="shared" si="95"/>
        <v>0.028109415142813964</v>
      </c>
      <c r="AX89" s="82">
        <f t="shared" si="96"/>
        <v>0</v>
      </c>
      <c r="AY89" s="32">
        <f t="shared" si="97"/>
        <v>0</v>
      </c>
      <c r="AZ89" s="77" t="s">
        <v>550</v>
      </c>
      <c r="BA89" s="77" t="s">
        <v>555</v>
      </c>
      <c r="BB89" s="88" t="s">
        <v>619</v>
      </c>
      <c r="BC89" s="12">
        <v>8.7125</v>
      </c>
      <c r="BD89">
        <v>1.4307692307692308</v>
      </c>
      <c r="BE89" s="136">
        <v>0</v>
      </c>
      <c r="BF89" s="32">
        <v>0</v>
      </c>
      <c r="BG89" s="32">
        <v>50.9</v>
      </c>
      <c r="BH89" s="82">
        <f t="shared" si="98"/>
        <v>0.17116895874263263</v>
      </c>
      <c r="BI89" s="82">
        <f t="shared" si="99"/>
        <v>0.028109415142813964</v>
      </c>
      <c r="BJ89" s="82">
        <f t="shared" si="100"/>
        <v>0</v>
      </c>
      <c r="BK89" s="32">
        <f t="shared" si="101"/>
        <v>0</v>
      </c>
      <c r="BL89" s="82" t="s">
        <v>550</v>
      </c>
      <c r="BM89" s="82" t="s">
        <v>555</v>
      </c>
      <c r="BN89" s="88" t="s">
        <v>619</v>
      </c>
      <c r="BO89">
        <v>8.7125</v>
      </c>
      <c r="BP89">
        <v>1.4307692307692308</v>
      </c>
      <c r="BQ89" s="136">
        <v>0</v>
      </c>
      <c r="BR89" s="32">
        <v>0</v>
      </c>
      <c r="BS89" s="32">
        <v>50.9</v>
      </c>
      <c r="BT89" s="82">
        <f t="shared" si="102"/>
        <v>0.17116895874263263</v>
      </c>
      <c r="BU89" s="52">
        <f t="shared" si="103"/>
        <v>0.028109415142813964</v>
      </c>
      <c r="BV89" s="52">
        <f t="shared" si="104"/>
        <v>0</v>
      </c>
      <c r="BW89" s="32">
        <f t="shared" si="105"/>
        <v>0</v>
      </c>
      <c r="BX89" s="133">
        <v>1.3</v>
      </c>
      <c r="BY89" s="32">
        <f t="shared" si="64"/>
        <v>0.5358020767111678</v>
      </c>
      <c r="BZ89" s="32">
        <f t="shared" si="65"/>
        <v>2.3</v>
      </c>
      <c r="CA89" s="52">
        <v>2.9558974892777696</v>
      </c>
      <c r="CB89" s="52">
        <v>2.9558974892777696</v>
      </c>
      <c r="CC89" s="49">
        <f t="shared" si="66"/>
        <v>2.9558974892777696</v>
      </c>
      <c r="CD89" s="49">
        <f t="shared" si="67"/>
        <v>0.6038186801599936</v>
      </c>
      <c r="CE89" s="49">
        <f t="shared" si="68"/>
        <v>0.7636845679731241</v>
      </c>
      <c r="CF89" s="49">
        <v>1.2</v>
      </c>
      <c r="CG89" s="49">
        <f t="shared" si="69"/>
        <v>0.023575638506876228</v>
      </c>
      <c r="CH89" s="49">
        <f t="shared" si="70"/>
        <v>0.004533776635937736</v>
      </c>
      <c r="CI89" s="49">
        <f t="shared" si="71"/>
        <v>0.023575638506876228</v>
      </c>
      <c r="CJ89" s="49">
        <v>1.2</v>
      </c>
      <c r="CK89" s="49">
        <f t="shared" si="72"/>
        <v>0.023575638506876228</v>
      </c>
      <c r="CL89" s="49">
        <f t="shared" si="106"/>
        <v>0.023575638506876228</v>
      </c>
      <c r="CM89" s="49">
        <v>1.2</v>
      </c>
      <c r="CN89" s="49">
        <f t="shared" si="73"/>
        <v>0.023575638506876228</v>
      </c>
      <c r="CO89" s="49">
        <f t="shared" si="107"/>
        <v>0.023575638506876228</v>
      </c>
      <c r="CP89" s="10" t="s">
        <v>56</v>
      </c>
      <c r="CQ89" s="69" t="s">
        <v>103</v>
      </c>
      <c r="CR89" s="48">
        <v>5.357142857142857</v>
      </c>
      <c r="CS89" s="60">
        <f t="shared" si="74"/>
        <v>4.5929449338540245</v>
      </c>
      <c r="CT89" s="60">
        <f t="shared" si="75"/>
        <v>6.357142857142857</v>
      </c>
      <c r="CU89" s="32">
        <v>2.1890518587763856</v>
      </c>
      <c r="CV89" s="82">
        <f t="shared" si="76"/>
        <v>0.16302695034139036</v>
      </c>
      <c r="CW89" s="82">
        <f t="shared" si="77"/>
        <v>0.0031610625282598726</v>
      </c>
      <c r="CX89">
        <v>0</v>
      </c>
      <c r="CY89">
        <f t="shared" si="78"/>
        <v>0</v>
      </c>
      <c r="CZ89">
        <f t="shared" si="79"/>
        <v>0.028109415142813964</v>
      </c>
      <c r="DA89">
        <f t="shared" si="80"/>
        <v>0</v>
      </c>
      <c r="DB89">
        <v>0</v>
      </c>
      <c r="DC89">
        <f t="shared" si="81"/>
        <v>0</v>
      </c>
      <c r="DD89">
        <f t="shared" si="108"/>
        <v>0</v>
      </c>
      <c r="DE89">
        <v>0</v>
      </c>
      <c r="DF89">
        <f t="shared" si="82"/>
        <v>0</v>
      </c>
      <c r="DG89">
        <f t="shared" si="109"/>
        <v>0</v>
      </c>
      <c r="DH89" s="12">
        <v>1</v>
      </c>
      <c r="DI89" s="145">
        <v>1</v>
      </c>
    </row>
    <row r="90" spans="1:113" ht="12.75">
      <c r="A90" s="19">
        <v>39</v>
      </c>
      <c r="B90" s="20" t="s">
        <v>217</v>
      </c>
      <c r="C90" t="s">
        <v>643</v>
      </c>
      <c r="D90" s="58">
        <v>27799</v>
      </c>
      <c r="E90" s="22">
        <v>19</v>
      </c>
      <c r="F90" s="20">
        <v>6</v>
      </c>
      <c r="G90" s="20">
        <v>3</v>
      </c>
      <c r="H90" s="20">
        <v>0</v>
      </c>
      <c r="I90" s="20">
        <v>0</v>
      </c>
      <c r="J90" s="104">
        <f t="shared" si="83"/>
        <v>23.684210526315788</v>
      </c>
      <c r="K90" s="104">
        <f t="shared" si="84"/>
        <v>0.3157894736842105</v>
      </c>
      <c r="L90" s="103">
        <f t="shared" si="85"/>
        <v>1</v>
      </c>
      <c r="M90" s="103">
        <f t="shared" si="86"/>
        <v>1</v>
      </c>
      <c r="N90" s="105">
        <f t="shared" si="87"/>
        <v>0</v>
      </c>
      <c r="O90" s="103">
        <f t="shared" si="88"/>
        <v>0</v>
      </c>
      <c r="P90" s="105">
        <f t="shared" si="89"/>
        <v>23.684210526315788</v>
      </c>
      <c r="Q90" s="26" t="s">
        <v>298</v>
      </c>
      <c r="R90" s="20">
        <v>0</v>
      </c>
      <c r="S90" s="22"/>
      <c r="T90" s="27">
        <v>0</v>
      </c>
      <c r="U90" s="26">
        <v>1</v>
      </c>
      <c r="V90" s="22" t="s">
        <v>371</v>
      </c>
      <c r="W90" s="28">
        <v>0</v>
      </c>
      <c r="X90" s="22"/>
      <c r="Y90" s="20">
        <v>1</v>
      </c>
      <c r="Z90" s="22" t="s">
        <v>323</v>
      </c>
      <c r="AA90" s="31">
        <v>5.837612882167337</v>
      </c>
      <c r="AB90">
        <v>0.7641979232888323</v>
      </c>
      <c r="AC90" s="32">
        <v>-1</v>
      </c>
      <c r="AD90" s="32">
        <f t="shared" si="90"/>
        <v>-1</v>
      </c>
      <c r="AE90" s="32">
        <v>2.4060985511048134</v>
      </c>
      <c r="AF90">
        <v>2.352078809117776</v>
      </c>
      <c r="AG90">
        <v>2.1922129213046455</v>
      </c>
      <c r="AH90">
        <v>4.028318931352564</v>
      </c>
      <c r="AI90">
        <v>4.598311472409459</v>
      </c>
      <c r="AJ90" s="1" t="s">
        <v>388</v>
      </c>
      <c r="AK90">
        <f t="shared" si="91"/>
        <v>2.352078809117776</v>
      </c>
      <c r="AL90">
        <f t="shared" si="92"/>
        <v>2.1922129213046455</v>
      </c>
      <c r="AM90" s="32">
        <f t="shared" si="93"/>
        <v>2.1922129213046455</v>
      </c>
      <c r="AN90" s="77" t="s">
        <v>545</v>
      </c>
      <c r="AO90" s="77" t="s">
        <v>553</v>
      </c>
      <c r="AP90" s="88" t="s">
        <v>619</v>
      </c>
      <c r="AQ90" s="88">
        <v>20.51666002523086</v>
      </c>
      <c r="AR90">
        <v>7.4</v>
      </c>
      <c r="AS90">
        <v>2.7833399747691403</v>
      </c>
      <c r="AT90" s="32">
        <v>13.333333333333332</v>
      </c>
      <c r="AU90" s="32">
        <v>52.28070175438596</v>
      </c>
      <c r="AV90" s="82">
        <f t="shared" si="94"/>
        <v>0.39243275887186546</v>
      </c>
      <c r="AW90" s="82">
        <f t="shared" si="95"/>
        <v>0.39657718120805374</v>
      </c>
      <c r="AX90" s="82">
        <f t="shared" si="96"/>
        <v>0.3082719391147118</v>
      </c>
      <c r="AY90" s="32">
        <f t="shared" si="97"/>
        <v>0.3082719391147118</v>
      </c>
      <c r="AZ90" s="77" t="s">
        <v>546</v>
      </c>
      <c r="BA90" s="77" t="s">
        <v>558</v>
      </c>
      <c r="BB90" s="88" t="s">
        <v>620</v>
      </c>
      <c r="BC90" s="12">
        <v>15.953846153846154</v>
      </c>
      <c r="BD90">
        <v>2.421866499836797</v>
      </c>
      <c r="BE90">
        <v>2.4538461538461545</v>
      </c>
      <c r="BF90" s="69">
        <v>74.3</v>
      </c>
      <c r="BG90" s="69">
        <v>113.40614525139665</v>
      </c>
      <c r="BH90" s="82">
        <f t="shared" si="98"/>
        <v>0.14067885050214837</v>
      </c>
      <c r="BI90" s="82">
        <f t="shared" si="99"/>
        <v>0.6765230079001554</v>
      </c>
      <c r="BJ90" s="82">
        <f t="shared" si="100"/>
        <v>0.6768050001496801</v>
      </c>
      <c r="BK90" s="32">
        <f t="shared" si="101"/>
        <v>0.6768050001496801</v>
      </c>
      <c r="BL90" s="82" t="s">
        <v>624</v>
      </c>
      <c r="BM90" s="82" t="s">
        <v>628</v>
      </c>
      <c r="BN90" s="88" t="s">
        <v>619</v>
      </c>
      <c r="BO90">
        <v>14.7</v>
      </c>
      <c r="BP90">
        <v>3.9</v>
      </c>
      <c r="BQ90" s="136">
        <v>0</v>
      </c>
      <c r="BR90" s="32">
        <v>0</v>
      </c>
      <c r="BS90" s="32">
        <v>20.689655172413794</v>
      </c>
      <c r="BT90" s="82">
        <f t="shared" si="102"/>
        <v>0.7104999999999999</v>
      </c>
      <c r="BU90" s="52">
        <f t="shared" si="103"/>
        <v>0.1885</v>
      </c>
      <c r="BV90" s="52">
        <f t="shared" si="104"/>
        <v>0</v>
      </c>
      <c r="BW90" s="32">
        <f t="shared" si="105"/>
        <v>0</v>
      </c>
      <c r="BX90" s="133">
        <v>1.3</v>
      </c>
      <c r="BY90" s="32">
        <f t="shared" si="64"/>
        <v>0.5358020767111678</v>
      </c>
      <c r="BZ90" s="32">
        <f t="shared" si="65"/>
        <v>2.3</v>
      </c>
      <c r="CA90" s="52">
        <v>2.9558974892777696</v>
      </c>
      <c r="CB90" s="52">
        <v>2.9558974892777696</v>
      </c>
      <c r="CC90" s="49">
        <f t="shared" si="66"/>
        <v>2.9558974892777696</v>
      </c>
      <c r="CD90" s="49">
        <f t="shared" si="67"/>
        <v>0.6038186801599936</v>
      </c>
      <c r="CE90" s="49">
        <f t="shared" si="68"/>
        <v>0.7636845679731241</v>
      </c>
      <c r="CF90" s="49">
        <v>7.6</v>
      </c>
      <c r="CG90" s="49">
        <f t="shared" si="69"/>
        <v>0.4004026845637584</v>
      </c>
      <c r="CH90" s="49">
        <f t="shared" si="70"/>
        <v>0.0038255033557046403</v>
      </c>
      <c r="CI90" s="49">
        <f t="shared" si="71"/>
        <v>0.09213074544904659</v>
      </c>
      <c r="CJ90" s="49">
        <v>-1.7521367521367521</v>
      </c>
      <c r="CK90" s="49">
        <f t="shared" si="72"/>
        <v>0.6397172136222466</v>
      </c>
      <c r="CL90" s="49">
        <f t="shared" si="106"/>
        <v>0.0370877865274335</v>
      </c>
      <c r="CM90" s="49">
        <v>4.289045583254678</v>
      </c>
      <c r="CN90" s="49">
        <f t="shared" si="73"/>
        <v>0.20730386985730945</v>
      </c>
      <c r="CO90" s="49">
        <f t="shared" si="107"/>
        <v>0.20730386985730945</v>
      </c>
      <c r="CP90" s="133" t="s">
        <v>59</v>
      </c>
      <c r="CQ90" s="69" t="s">
        <v>105</v>
      </c>
      <c r="CR90" s="68">
        <v>0</v>
      </c>
      <c r="CS90" s="60">
        <f t="shared" si="74"/>
        <v>0.7641979232888323</v>
      </c>
      <c r="CT90" s="60">
        <f t="shared" si="75"/>
        <v>1</v>
      </c>
      <c r="CU90" s="32">
        <v>2.1612018789980576</v>
      </c>
      <c r="CV90" s="82">
        <f t="shared" si="76"/>
        <v>0.1908769301197184</v>
      </c>
      <c r="CW90" s="82">
        <f t="shared" si="77"/>
        <v>0.03101104230658791</v>
      </c>
      <c r="CX90">
        <v>10.3</v>
      </c>
      <c r="CY90">
        <f t="shared" si="78"/>
        <v>0.45204697986577186</v>
      </c>
      <c r="CZ90">
        <f t="shared" si="79"/>
        <v>0.05546979865771812</v>
      </c>
      <c r="DA90">
        <f t="shared" si="80"/>
        <v>0.14377504075106007</v>
      </c>
      <c r="DB90">
        <v>10.3</v>
      </c>
      <c r="DC90">
        <f t="shared" si="81"/>
        <v>0.7459913200687694</v>
      </c>
      <c r="DD90">
        <f t="shared" si="108"/>
        <v>0.0691863199190893</v>
      </c>
      <c r="DE90">
        <v>0</v>
      </c>
      <c r="DF90">
        <f t="shared" si="82"/>
        <v>0</v>
      </c>
      <c r="DG90">
        <f t="shared" si="109"/>
        <v>0</v>
      </c>
      <c r="DH90" s="12">
        <v>1</v>
      </c>
      <c r="DI90" s="145">
        <v>1</v>
      </c>
    </row>
    <row r="91" spans="1:113" ht="12.75">
      <c r="A91" s="19">
        <v>10</v>
      </c>
      <c r="B91" s="20" t="s">
        <v>218</v>
      </c>
      <c r="C91" t="s">
        <v>644</v>
      </c>
      <c r="D91" s="58">
        <v>27932</v>
      </c>
      <c r="E91" s="22">
        <v>92</v>
      </c>
      <c r="F91" s="20">
        <v>1</v>
      </c>
      <c r="G91" s="20">
        <v>0</v>
      </c>
      <c r="H91" s="20">
        <v>28</v>
      </c>
      <c r="I91" s="20">
        <v>5</v>
      </c>
      <c r="J91" s="104">
        <f t="shared" si="83"/>
        <v>1.0869565217391304</v>
      </c>
      <c r="K91" s="104">
        <f t="shared" si="84"/>
        <v>0.010869565217391304</v>
      </c>
      <c r="L91" s="103">
        <f t="shared" si="85"/>
        <v>1</v>
      </c>
      <c r="M91" s="103">
        <f t="shared" si="86"/>
        <v>0</v>
      </c>
      <c r="N91" s="105">
        <f t="shared" si="87"/>
        <v>17.753623188405797</v>
      </c>
      <c r="O91" s="103">
        <f t="shared" si="88"/>
        <v>1</v>
      </c>
      <c r="P91" s="105">
        <f t="shared" si="89"/>
        <v>-16.666666666666668</v>
      </c>
      <c r="Q91" s="26" t="s">
        <v>294</v>
      </c>
      <c r="R91" s="20">
        <v>1</v>
      </c>
      <c r="S91" s="22"/>
      <c r="T91" s="27">
        <v>8</v>
      </c>
      <c r="U91" s="26">
        <v>0</v>
      </c>
      <c r="V91" s="22"/>
      <c r="W91" s="28">
        <v>0</v>
      </c>
      <c r="X91" s="22"/>
      <c r="Y91" s="20">
        <v>0</v>
      </c>
      <c r="Z91" s="22" t="s">
        <v>303</v>
      </c>
      <c r="AA91" s="31">
        <v>6.357142857142857</v>
      </c>
      <c r="AB91">
        <v>0.7641979232888323</v>
      </c>
      <c r="AC91" s="32">
        <v>-1</v>
      </c>
      <c r="AD91" s="32">
        <f t="shared" si="90"/>
        <v>0.7641979232888323</v>
      </c>
      <c r="AE91" s="32">
        <v>2.4092596136330733</v>
      </c>
      <c r="AF91">
        <v>2.352078809117776</v>
      </c>
      <c r="AG91">
        <v>2.1890518587763856</v>
      </c>
      <c r="AH91">
        <v>4.028318931352564</v>
      </c>
      <c r="AI91">
        <v>4.598311472409459</v>
      </c>
      <c r="AJ91" s="1" t="s">
        <v>389</v>
      </c>
      <c r="AK91">
        <f t="shared" si="91"/>
        <v>4.028318931352564</v>
      </c>
      <c r="AL91">
        <f t="shared" si="92"/>
        <v>4.598311472409459</v>
      </c>
      <c r="AM91" s="32">
        <f t="shared" si="93"/>
        <v>4.028318931352564</v>
      </c>
      <c r="AN91" s="77" t="s">
        <v>548</v>
      </c>
      <c r="AO91" s="77" t="s">
        <v>552</v>
      </c>
      <c r="AP91" s="88" t="s">
        <v>619</v>
      </c>
      <c r="AQ91" s="88">
        <v>5.6</v>
      </c>
      <c r="AR91">
        <v>1.1312217194570136</v>
      </c>
      <c r="AT91" s="32">
        <v>0</v>
      </c>
      <c r="AU91" s="32">
        <v>15.942028985507244</v>
      </c>
      <c r="AV91" s="82">
        <f t="shared" si="94"/>
        <v>0.3512727272727273</v>
      </c>
      <c r="AW91" s="82">
        <f t="shared" si="95"/>
        <v>0.0709584533113945</v>
      </c>
      <c r="AX91" s="82"/>
      <c r="AY91" s="32">
        <f t="shared" si="97"/>
        <v>0.0709584533113945</v>
      </c>
      <c r="AZ91" s="77" t="s">
        <v>548</v>
      </c>
      <c r="BA91" s="77" t="s">
        <v>552</v>
      </c>
      <c r="BB91" s="88" t="s">
        <v>619</v>
      </c>
      <c r="BC91" s="12">
        <v>5.6</v>
      </c>
      <c r="BD91">
        <v>1.1312217194570136</v>
      </c>
      <c r="BE91" s="137"/>
      <c r="BF91" s="32">
        <v>0</v>
      </c>
      <c r="BG91" s="32">
        <v>15.942028985507244</v>
      </c>
      <c r="BH91" s="82">
        <f t="shared" si="98"/>
        <v>0.3512727272727273</v>
      </c>
      <c r="BI91" s="82">
        <f t="shared" si="99"/>
        <v>0.0709584533113945</v>
      </c>
      <c r="BJ91" s="82">
        <f t="shared" si="100"/>
        <v>0</v>
      </c>
      <c r="BK91" s="32">
        <f t="shared" si="101"/>
        <v>0.0709584533113945</v>
      </c>
      <c r="BL91" s="82" t="s">
        <v>548</v>
      </c>
      <c r="BM91" s="82" t="s">
        <v>552</v>
      </c>
      <c r="BN91" s="88" t="s">
        <v>619</v>
      </c>
      <c r="BO91">
        <v>5.6</v>
      </c>
      <c r="BP91">
        <v>1.1312217194570136</v>
      </c>
      <c r="BQ91" s="137"/>
      <c r="BR91" s="32">
        <v>0</v>
      </c>
      <c r="BS91" s="32">
        <v>15.942028985507244</v>
      </c>
      <c r="BT91" s="82">
        <f t="shared" si="102"/>
        <v>0.3512727272727273</v>
      </c>
      <c r="BU91" s="52">
        <f t="shared" si="103"/>
        <v>0.0709584533113945</v>
      </c>
      <c r="BV91" s="52">
        <f t="shared" si="104"/>
        <v>0</v>
      </c>
      <c r="BW91" s="32">
        <f t="shared" si="105"/>
        <v>0.0709584533113945</v>
      </c>
      <c r="BX91" s="133">
        <v>1.3</v>
      </c>
      <c r="BY91" s="32">
        <f t="shared" si="64"/>
        <v>0.5358020767111678</v>
      </c>
      <c r="BZ91" s="32">
        <f t="shared" si="65"/>
        <v>0.5358020767111678</v>
      </c>
      <c r="CA91" s="52">
        <v>2.9558974892777696</v>
      </c>
      <c r="CB91" s="52">
        <v>2.9558974892777696</v>
      </c>
      <c r="CC91" s="49">
        <f t="shared" si="66"/>
        <v>2.9558974892777696</v>
      </c>
      <c r="CD91" s="49">
        <f t="shared" si="67"/>
        <v>1.072421442074794</v>
      </c>
      <c r="CE91" s="49">
        <f t="shared" si="68"/>
        <v>1.072421442074794</v>
      </c>
      <c r="CF91" s="49">
        <v>2.995391705069124</v>
      </c>
      <c r="CG91" s="49">
        <f t="shared" si="69"/>
        <v>0.18789275240888145</v>
      </c>
      <c r="CH91" s="49">
        <f t="shared" si="70"/>
        <v>0.11693429909748695</v>
      </c>
      <c r="CI91" s="49">
        <f t="shared" si="71"/>
        <v>0.11693429909748695</v>
      </c>
      <c r="CJ91" s="49">
        <v>2.995391705069124</v>
      </c>
      <c r="CK91" s="49">
        <f t="shared" si="72"/>
        <v>0.18789275240888145</v>
      </c>
      <c r="CL91" s="49">
        <f t="shared" si="106"/>
        <v>0.11693429909748695</v>
      </c>
      <c r="CM91" s="49">
        <v>2.995391705069124</v>
      </c>
      <c r="CN91" s="49">
        <f t="shared" si="73"/>
        <v>0.18789275240888145</v>
      </c>
      <c r="CO91" s="49">
        <f t="shared" si="107"/>
        <v>0.11693429909748695</v>
      </c>
      <c r="CP91" s="132" t="s">
        <v>60</v>
      </c>
      <c r="CQ91" s="69" t="s">
        <v>87</v>
      </c>
      <c r="CR91">
        <v>1.3</v>
      </c>
      <c r="CS91" s="60">
        <f t="shared" si="74"/>
        <v>0.5358020767111678</v>
      </c>
      <c r="CT91" s="60">
        <f t="shared" si="75"/>
        <v>0.5358020767111678</v>
      </c>
      <c r="CU91" s="32">
        <v>3.256388229649759</v>
      </c>
      <c r="CV91" s="82">
        <f t="shared" si="76"/>
        <v>0.7719307017028045</v>
      </c>
      <c r="CW91" s="82">
        <f t="shared" si="77"/>
        <v>0.7719307017028045</v>
      </c>
      <c r="CX91">
        <v>0</v>
      </c>
      <c r="CY91">
        <f t="shared" si="78"/>
        <v>0</v>
      </c>
      <c r="CZ91">
        <f t="shared" si="79"/>
        <v>0.0709584533113945</v>
      </c>
      <c r="DA91">
        <f t="shared" si="80"/>
        <v>0.0709584533113945</v>
      </c>
      <c r="DB91">
        <v>0</v>
      </c>
      <c r="DC91">
        <f t="shared" si="81"/>
        <v>0</v>
      </c>
      <c r="DD91">
        <f t="shared" si="108"/>
        <v>0.0709584533113945</v>
      </c>
      <c r="DE91">
        <v>0</v>
      </c>
      <c r="DF91">
        <f t="shared" si="82"/>
        <v>0</v>
      </c>
      <c r="DG91">
        <f t="shared" si="109"/>
        <v>0.0709584533113945</v>
      </c>
      <c r="DH91" s="12">
        <v>0</v>
      </c>
      <c r="DI91" s="145">
        <v>0</v>
      </c>
    </row>
    <row r="92" spans="1:113" ht="13.5">
      <c r="A92" s="19">
        <v>17</v>
      </c>
      <c r="B92" s="20" t="s">
        <v>219</v>
      </c>
      <c r="C92" t="s">
        <v>645</v>
      </c>
      <c r="D92" s="58">
        <v>28115</v>
      </c>
      <c r="E92" s="22">
        <v>77</v>
      </c>
      <c r="F92" s="20">
        <v>14</v>
      </c>
      <c r="G92" s="20">
        <v>3</v>
      </c>
      <c r="H92" s="20">
        <v>0</v>
      </c>
      <c r="I92" s="20">
        <v>0</v>
      </c>
      <c r="J92" s="104">
        <f t="shared" si="83"/>
        <v>13.636363636363635</v>
      </c>
      <c r="K92" s="104">
        <f t="shared" si="84"/>
        <v>0.18181818181818182</v>
      </c>
      <c r="L92" s="103">
        <f t="shared" si="85"/>
        <v>1</v>
      </c>
      <c r="M92" s="103">
        <f t="shared" si="86"/>
        <v>1</v>
      </c>
      <c r="N92" s="105">
        <f t="shared" si="87"/>
        <v>0</v>
      </c>
      <c r="O92" s="103">
        <f t="shared" si="88"/>
        <v>0</v>
      </c>
      <c r="P92" s="105">
        <f t="shared" si="89"/>
        <v>13.636363636363635</v>
      </c>
      <c r="Q92" s="26" t="s">
        <v>298</v>
      </c>
      <c r="R92" s="20">
        <v>0</v>
      </c>
      <c r="S92" s="22"/>
      <c r="T92" s="27">
        <v>0</v>
      </c>
      <c r="U92" s="26">
        <v>0</v>
      </c>
      <c r="V92" s="22"/>
      <c r="W92" s="28">
        <v>1</v>
      </c>
      <c r="X92" s="22" t="s">
        <v>419</v>
      </c>
      <c r="Y92" s="20">
        <v>1</v>
      </c>
      <c r="Z92" s="22" t="s">
        <v>318</v>
      </c>
      <c r="AA92" s="31">
        <v>7.044684568582015</v>
      </c>
      <c r="AB92">
        <v>0.7641979232888323</v>
      </c>
      <c r="AC92" s="32">
        <v>-1</v>
      </c>
      <c r="AD92" s="32">
        <f t="shared" si="90"/>
        <v>-1</v>
      </c>
      <c r="AE92" s="32">
        <v>2.4315365207135913</v>
      </c>
      <c r="AF92">
        <v>2.6370643759579995</v>
      </c>
      <c r="AG92">
        <v>2.1667749516958676</v>
      </c>
      <c r="AH92">
        <v>4.028318931352564</v>
      </c>
      <c r="AI92">
        <v>4.598311472409459</v>
      </c>
      <c r="AJ92" s="1" t="s">
        <v>389</v>
      </c>
      <c r="AK92">
        <f t="shared" si="91"/>
        <v>4.028318931352564</v>
      </c>
      <c r="AL92">
        <f t="shared" si="92"/>
        <v>4.598311472409459</v>
      </c>
      <c r="AM92" s="32">
        <f t="shared" si="93"/>
        <v>4.598311472409459</v>
      </c>
      <c r="AN92" s="79" t="s">
        <v>546</v>
      </c>
      <c r="AO92" s="79" t="s">
        <v>557</v>
      </c>
      <c r="AP92" s="90" t="s">
        <v>619</v>
      </c>
      <c r="AQ92" s="90">
        <v>15.823076923076924</v>
      </c>
      <c r="AR92">
        <v>-5.75</v>
      </c>
      <c r="AS92">
        <v>-13.5</v>
      </c>
      <c r="AT92" s="32">
        <v>74.3</v>
      </c>
      <c r="AU92" s="32">
        <v>113.40614525139665</v>
      </c>
      <c r="AV92" s="82">
        <f t="shared" si="94"/>
        <v>0.13952574517016356</v>
      </c>
      <c r="AW92" s="82">
        <f t="shared" si="95"/>
        <v>0.6044645979989851</v>
      </c>
      <c r="AX92" s="82">
        <f t="shared" si="96"/>
        <v>0.5361261496475317</v>
      </c>
      <c r="AY92" s="32">
        <f t="shared" si="97"/>
        <v>0.5361261496475317</v>
      </c>
      <c r="AZ92" s="79" t="s">
        <v>546</v>
      </c>
      <c r="BA92" s="79" t="s">
        <v>557</v>
      </c>
      <c r="BB92" s="90" t="s">
        <v>619</v>
      </c>
      <c r="BC92" s="12">
        <v>15.823076923076924</v>
      </c>
      <c r="BD92">
        <v>-5.75</v>
      </c>
      <c r="BE92" s="136">
        <v>-13.5</v>
      </c>
      <c r="BF92" s="32">
        <v>74.3</v>
      </c>
      <c r="BG92" s="32">
        <v>113.40614525139665</v>
      </c>
      <c r="BH92" s="82">
        <f t="shared" si="98"/>
        <v>0.13952574517016356</v>
      </c>
      <c r="BI92" s="82">
        <f t="shared" si="99"/>
        <v>0.6044645979989851</v>
      </c>
      <c r="BJ92" s="82">
        <f t="shared" si="100"/>
        <v>0.5361261496475317</v>
      </c>
      <c r="BK92" s="32">
        <f t="shared" si="101"/>
        <v>0.5361261496475317</v>
      </c>
      <c r="BL92" s="82" t="s">
        <v>623</v>
      </c>
      <c r="BM92" s="82" t="s">
        <v>557</v>
      </c>
      <c r="BN92" s="88" t="s">
        <v>619</v>
      </c>
      <c r="BO92">
        <v>4.6</v>
      </c>
      <c r="BP92">
        <v>1.4799154334038054</v>
      </c>
      <c r="BQ92" s="136">
        <v>0</v>
      </c>
      <c r="BR92" s="92">
        <v>0</v>
      </c>
      <c r="BS92" s="82">
        <v>39.10614525139665</v>
      </c>
      <c r="BT92" s="82">
        <f t="shared" si="102"/>
        <v>0.11762857142857142</v>
      </c>
      <c r="BU92" s="52">
        <f t="shared" si="103"/>
        <v>0.037843551797040166</v>
      </c>
      <c r="BV92" s="52">
        <f t="shared" si="104"/>
        <v>0</v>
      </c>
      <c r="BW92" s="32">
        <f t="shared" si="105"/>
        <v>0</v>
      </c>
      <c r="BX92" s="133">
        <v>1.3</v>
      </c>
      <c r="BY92" s="32">
        <f t="shared" si="64"/>
        <v>0.5358020767111678</v>
      </c>
      <c r="BZ92" s="32">
        <f t="shared" si="65"/>
        <v>2.3</v>
      </c>
      <c r="CA92" s="53">
        <v>2.9558974892777696</v>
      </c>
      <c r="CB92" s="53">
        <v>2.9558974892777696</v>
      </c>
      <c r="CC92" s="49">
        <f t="shared" si="66"/>
        <v>2.9558974892777696</v>
      </c>
      <c r="CD92" s="49">
        <f t="shared" si="67"/>
        <v>1.072421442074794</v>
      </c>
      <c r="CE92" s="49">
        <f t="shared" si="68"/>
        <v>1.6424139831316893</v>
      </c>
      <c r="CF92" s="49">
        <v>-1.7521367521367521</v>
      </c>
      <c r="CG92" s="49">
        <f t="shared" si="69"/>
        <v>0.6397172136222466</v>
      </c>
      <c r="CH92" s="49">
        <f t="shared" si="70"/>
        <v>0.03525261562326154</v>
      </c>
      <c r="CI92" s="49">
        <f t="shared" si="71"/>
        <v>0.10359106397471496</v>
      </c>
      <c r="CJ92" s="49">
        <v>-1.7521367521367521</v>
      </c>
      <c r="CK92" s="49">
        <f t="shared" si="72"/>
        <v>0.6397172136222466</v>
      </c>
      <c r="CL92" s="49">
        <f t="shared" si="106"/>
        <v>0.10359106397471496</v>
      </c>
      <c r="CM92" s="49">
        <v>1.8285714285714283</v>
      </c>
      <c r="CN92" s="49">
        <f t="shared" si="73"/>
        <v>0.04675918367346938</v>
      </c>
      <c r="CO92" s="49">
        <f t="shared" si="107"/>
        <v>0.04675918367346938</v>
      </c>
      <c r="CP92" s="133" t="s">
        <v>57</v>
      </c>
      <c r="CQ92" s="69" t="s">
        <v>101</v>
      </c>
      <c r="CR92" s="62">
        <v>0</v>
      </c>
      <c r="CS92" s="60">
        <f t="shared" si="74"/>
        <v>0.7641979232888323</v>
      </c>
      <c r="CT92" s="60">
        <f t="shared" si="75"/>
        <v>1</v>
      </c>
      <c r="CU92" s="32">
        <v>4.181450580404403</v>
      </c>
      <c r="CV92" s="82">
        <f t="shared" si="76"/>
        <v>0.15313164905183907</v>
      </c>
      <c r="CW92" s="82">
        <f t="shared" si="77"/>
        <v>0.41686089200505627</v>
      </c>
      <c r="CX92">
        <v>-4.8</v>
      </c>
      <c r="CY92">
        <f t="shared" si="78"/>
        <v>0.6128415690872279</v>
      </c>
      <c r="CZ92">
        <f t="shared" si="79"/>
        <v>0.008376971088242757</v>
      </c>
      <c r="DA92">
        <f t="shared" si="80"/>
        <v>0.07671541943969618</v>
      </c>
      <c r="DB92">
        <v>-4.8</v>
      </c>
      <c r="DC92">
        <f t="shared" si="81"/>
        <v>0.6128415690872279</v>
      </c>
      <c r="DD92">
        <f t="shared" si="108"/>
        <v>0.07671541943969618</v>
      </c>
      <c r="DE92">
        <v>0</v>
      </c>
      <c r="DF92">
        <f t="shared" si="82"/>
        <v>0</v>
      </c>
      <c r="DG92">
        <f t="shared" si="109"/>
        <v>0</v>
      </c>
      <c r="DH92" s="12">
        <v>0</v>
      </c>
      <c r="DI92" s="145">
        <v>1</v>
      </c>
    </row>
    <row r="93" spans="1:113" ht="13.5">
      <c r="A93" s="19">
        <v>18</v>
      </c>
      <c r="B93" s="20" t="s">
        <v>220</v>
      </c>
      <c r="C93" t="s">
        <v>646</v>
      </c>
      <c r="D93" s="58">
        <v>28107</v>
      </c>
      <c r="E93" s="22">
        <v>93</v>
      </c>
      <c r="F93" s="20">
        <v>28</v>
      </c>
      <c r="G93" s="20">
        <v>2</v>
      </c>
      <c r="H93" s="20">
        <v>0</v>
      </c>
      <c r="I93" s="20">
        <v>0</v>
      </c>
      <c r="J93" s="104">
        <f t="shared" si="83"/>
        <v>25.08960573476703</v>
      </c>
      <c r="K93" s="104">
        <f t="shared" si="84"/>
        <v>0.3010752688172043</v>
      </c>
      <c r="L93" s="103">
        <f t="shared" si="85"/>
        <v>1</v>
      </c>
      <c r="M93" s="103">
        <f t="shared" si="86"/>
        <v>1</v>
      </c>
      <c r="N93" s="105">
        <f t="shared" si="87"/>
        <v>0</v>
      </c>
      <c r="O93" s="103">
        <f t="shared" si="88"/>
        <v>0</v>
      </c>
      <c r="P93" s="105">
        <f t="shared" si="89"/>
        <v>25.08960573476703</v>
      </c>
      <c r="Q93" s="26" t="s">
        <v>294</v>
      </c>
      <c r="R93" s="20">
        <v>1</v>
      </c>
      <c r="S93" s="22"/>
      <c r="T93" s="27">
        <v>0</v>
      </c>
      <c r="U93" s="26">
        <v>1</v>
      </c>
      <c r="V93" s="22" t="s">
        <v>368</v>
      </c>
      <c r="W93" s="28">
        <v>0</v>
      </c>
      <c r="X93" s="22"/>
      <c r="Y93" s="20">
        <v>1</v>
      </c>
      <c r="Z93" s="22" t="s">
        <v>312</v>
      </c>
      <c r="AA93" s="31">
        <v>4.615384615384616</v>
      </c>
      <c r="AB93">
        <v>0.7641979232888323</v>
      </c>
      <c r="AC93" s="32">
        <v>-1</v>
      </c>
      <c r="AD93" s="32">
        <f t="shared" si="90"/>
        <v>0.7641979232888323</v>
      </c>
      <c r="AE93" s="32">
        <v>2.4315365207135913</v>
      </c>
      <c r="AF93">
        <v>2.352078809117776</v>
      </c>
      <c r="AG93">
        <v>2.1667749516958676</v>
      </c>
      <c r="AH93">
        <v>4.028318931352564</v>
      </c>
      <c r="AI93">
        <v>4.598311472409459</v>
      </c>
      <c r="AJ93" s="1" t="s">
        <v>389</v>
      </c>
      <c r="AK93">
        <f t="shared" si="91"/>
        <v>4.028318931352564</v>
      </c>
      <c r="AL93">
        <f t="shared" si="92"/>
        <v>4.598311472409459</v>
      </c>
      <c r="AM93" s="32">
        <f t="shared" si="93"/>
        <v>4.028318931352564</v>
      </c>
      <c r="AN93" s="79" t="s">
        <v>546</v>
      </c>
      <c r="AO93" s="79" t="s">
        <v>557</v>
      </c>
      <c r="AP93" s="90" t="s">
        <v>619</v>
      </c>
      <c r="AQ93" s="90">
        <v>15.823076923076924</v>
      </c>
      <c r="AR93">
        <v>-5.75</v>
      </c>
      <c r="AT93" s="32">
        <v>74.3</v>
      </c>
      <c r="AU93" s="32">
        <v>113.40614525139665</v>
      </c>
      <c r="AV93" s="82">
        <f t="shared" si="94"/>
        <v>0.13952574517016356</v>
      </c>
      <c r="AW93" s="82">
        <f t="shared" si="95"/>
        <v>0.6044645979989851</v>
      </c>
      <c r="AX93" s="82"/>
      <c r="AY93" s="32">
        <f t="shared" si="97"/>
        <v>0.6044645979989851</v>
      </c>
      <c r="AZ93" s="79" t="s">
        <v>546</v>
      </c>
      <c r="BA93" s="79" t="s">
        <v>557</v>
      </c>
      <c r="BB93" s="90" t="s">
        <v>619</v>
      </c>
      <c r="BC93" s="12">
        <v>15.823076923076924</v>
      </c>
      <c r="BD93">
        <v>-5.75</v>
      </c>
      <c r="BE93" s="137"/>
      <c r="BF93" s="32">
        <v>74.3</v>
      </c>
      <c r="BG93" s="32">
        <v>113.40614525139665</v>
      </c>
      <c r="BH93" s="82">
        <f t="shared" si="98"/>
        <v>0.13952574517016356</v>
      </c>
      <c r="BI93" s="82">
        <f t="shared" si="99"/>
        <v>0.6044645979989851</v>
      </c>
      <c r="BJ93" s="82">
        <f t="shared" si="100"/>
        <v>0.6551673177436119</v>
      </c>
      <c r="BK93" s="32">
        <f t="shared" si="101"/>
        <v>0.6044645979989851</v>
      </c>
      <c r="BL93" s="82" t="s">
        <v>623</v>
      </c>
      <c r="BM93" s="82" t="s">
        <v>557</v>
      </c>
      <c r="BN93" s="88" t="s">
        <v>619</v>
      </c>
      <c r="BO93">
        <v>4.6</v>
      </c>
      <c r="BP93">
        <v>1.4799154334038054</v>
      </c>
      <c r="BQ93" s="137"/>
      <c r="BR93" s="92">
        <v>0</v>
      </c>
      <c r="BS93" s="82">
        <v>39.10614525139665</v>
      </c>
      <c r="BT93" s="82">
        <f t="shared" si="102"/>
        <v>0.11762857142857142</v>
      </c>
      <c r="BU93" s="52">
        <f t="shared" si="103"/>
        <v>0.037843551797040166</v>
      </c>
      <c r="BV93" s="52">
        <f t="shared" si="104"/>
        <v>0</v>
      </c>
      <c r="BW93" s="32">
        <f t="shared" si="105"/>
        <v>0.037843551797040166</v>
      </c>
      <c r="BX93" s="133">
        <v>1.3</v>
      </c>
      <c r="BY93" s="32">
        <f t="shared" si="64"/>
        <v>0.5358020767111678</v>
      </c>
      <c r="BZ93" s="32">
        <f t="shared" si="65"/>
        <v>0.5358020767111678</v>
      </c>
      <c r="CA93" s="51">
        <v>2.9558974892777696</v>
      </c>
      <c r="CB93" s="51">
        <v>2.9558974892777696</v>
      </c>
      <c r="CC93" s="49">
        <f t="shared" si="66"/>
        <v>2.9558974892777696</v>
      </c>
      <c r="CD93" s="49">
        <f t="shared" si="67"/>
        <v>1.072421442074794</v>
      </c>
      <c r="CE93" s="49">
        <f t="shared" si="68"/>
        <v>1.072421442074794</v>
      </c>
      <c r="CF93" s="49">
        <v>-1.7521367521367521</v>
      </c>
      <c r="CG93" s="49">
        <f t="shared" si="69"/>
        <v>0.6397172136222466</v>
      </c>
      <c r="CH93" s="49">
        <f t="shared" si="70"/>
        <v>0.03525261562326154</v>
      </c>
      <c r="CI93" s="49">
        <f t="shared" si="71"/>
        <v>0.03525261562326154</v>
      </c>
      <c r="CJ93" s="49">
        <v>-1.7521367521367521</v>
      </c>
      <c r="CK93" s="49">
        <f t="shared" si="72"/>
        <v>0.6397172136222466</v>
      </c>
      <c r="CL93" s="49">
        <f t="shared" si="106"/>
        <v>0.03525261562326154</v>
      </c>
      <c r="CM93" s="49">
        <v>1.8285714285714283</v>
      </c>
      <c r="CN93" s="49">
        <f t="shared" si="73"/>
        <v>0.04675918367346938</v>
      </c>
      <c r="CO93" s="49">
        <f t="shared" si="107"/>
        <v>0.008915631876429214</v>
      </c>
      <c r="CP93" s="133" t="s">
        <v>57</v>
      </c>
      <c r="CQ93" s="69" t="s">
        <v>101</v>
      </c>
      <c r="CR93" s="62">
        <v>0</v>
      </c>
      <c r="CS93" s="60">
        <f t="shared" si="74"/>
        <v>0.7641979232888323</v>
      </c>
      <c r="CT93" s="60">
        <f t="shared" si="75"/>
        <v>0.7641979232888323</v>
      </c>
      <c r="CU93" s="32">
        <v>4.181450580404403</v>
      </c>
      <c r="CV93" s="82">
        <f t="shared" si="76"/>
        <v>0.15313164905183907</v>
      </c>
      <c r="CW93" s="82">
        <f t="shared" si="77"/>
        <v>0.15313164905183907</v>
      </c>
      <c r="CX93">
        <v>-4.8</v>
      </c>
      <c r="CY93">
        <f t="shared" si="78"/>
        <v>0.6128415690872279</v>
      </c>
      <c r="CZ93">
        <f t="shared" si="79"/>
        <v>0.008376971088242757</v>
      </c>
      <c r="DA93">
        <f t="shared" si="80"/>
        <v>0.008376971088242757</v>
      </c>
      <c r="DB93">
        <v>-4.8</v>
      </c>
      <c r="DC93">
        <f t="shared" si="81"/>
        <v>0.6128415690872279</v>
      </c>
      <c r="DD93">
        <f t="shared" si="108"/>
        <v>0.008376971088242757</v>
      </c>
      <c r="DE93">
        <v>0</v>
      </c>
      <c r="DF93">
        <f t="shared" si="82"/>
        <v>0</v>
      </c>
      <c r="DG93">
        <f t="shared" si="109"/>
        <v>0.037843551797040166</v>
      </c>
      <c r="DH93" s="12">
        <v>0</v>
      </c>
      <c r="DI93" s="145">
        <v>1</v>
      </c>
    </row>
    <row r="94" spans="1:113" ht="12.75">
      <c r="A94" s="19">
        <v>29</v>
      </c>
      <c r="B94" s="20" t="s">
        <v>221</v>
      </c>
      <c r="C94" t="s">
        <v>647</v>
      </c>
      <c r="D94" s="58">
        <v>28170</v>
      </c>
      <c r="E94" s="22">
        <v>21</v>
      </c>
      <c r="F94" s="20">
        <v>7</v>
      </c>
      <c r="G94" s="20">
        <v>2</v>
      </c>
      <c r="H94" s="20">
        <v>0</v>
      </c>
      <c r="I94" s="20">
        <v>0</v>
      </c>
      <c r="J94" s="104">
        <f t="shared" si="83"/>
        <v>27.77777777777778</v>
      </c>
      <c r="K94" s="104">
        <f t="shared" si="84"/>
        <v>0.3333333333333333</v>
      </c>
      <c r="L94" s="103">
        <f t="shared" si="85"/>
        <v>1</v>
      </c>
      <c r="M94" s="103">
        <f t="shared" si="86"/>
        <v>1</v>
      </c>
      <c r="N94" s="105">
        <f t="shared" si="87"/>
        <v>0</v>
      </c>
      <c r="O94" s="103">
        <f t="shared" si="88"/>
        <v>0</v>
      </c>
      <c r="P94" s="105">
        <f t="shared" si="89"/>
        <v>27.77777777777778</v>
      </c>
      <c r="Q94" s="26" t="s">
        <v>298</v>
      </c>
      <c r="R94" s="20">
        <v>0</v>
      </c>
      <c r="S94" s="22"/>
      <c r="T94" s="27">
        <v>0</v>
      </c>
      <c r="U94" s="26">
        <v>0</v>
      </c>
      <c r="V94" s="22"/>
      <c r="W94" s="28">
        <v>0</v>
      </c>
      <c r="X94" s="22"/>
      <c r="Y94" s="20">
        <v>0</v>
      </c>
      <c r="Z94" s="22" t="s">
        <v>324</v>
      </c>
      <c r="AA94" s="31">
        <v>7.044684568582015</v>
      </c>
      <c r="AB94">
        <v>0.7641979232888323</v>
      </c>
      <c r="AC94" s="32">
        <v>-1</v>
      </c>
      <c r="AD94" s="32">
        <f t="shared" si="90"/>
        <v>-1</v>
      </c>
      <c r="AE94" s="32">
        <v>2.4315365207135913</v>
      </c>
      <c r="AF94">
        <v>2.6370643759579995</v>
      </c>
      <c r="AG94">
        <v>2.1667749516958676</v>
      </c>
      <c r="AH94">
        <v>4.028318931352564</v>
      </c>
      <c r="AI94">
        <v>4.598311472409459</v>
      </c>
      <c r="AJ94" s="1" t="s">
        <v>388</v>
      </c>
      <c r="AK94">
        <f t="shared" si="91"/>
        <v>2.6370643759579995</v>
      </c>
      <c r="AL94">
        <f t="shared" si="92"/>
        <v>2.1667749516958676</v>
      </c>
      <c r="AM94" s="32">
        <f t="shared" si="93"/>
        <v>2.1667749516958676</v>
      </c>
      <c r="AN94" t="s">
        <v>547</v>
      </c>
      <c r="AO94" t="s">
        <v>558</v>
      </c>
      <c r="AP94" s="1" t="s">
        <v>620</v>
      </c>
      <c r="AQ94" s="1">
        <v>15.823076923076924</v>
      </c>
      <c r="AR94">
        <v>1.0223175008364418</v>
      </c>
      <c r="AS94">
        <v>2.3230769230769237</v>
      </c>
      <c r="AT94" s="32">
        <v>74.3</v>
      </c>
      <c r="AU94" s="32">
        <v>113.40614525139665</v>
      </c>
      <c r="AV94" s="82">
        <f t="shared" si="94"/>
        <v>0.13952574517016356</v>
      </c>
      <c r="AW94" s="82">
        <f t="shared" si="95"/>
        <v>0.6641819747409923</v>
      </c>
      <c r="AX94" s="82">
        <f t="shared" si="96"/>
        <v>0.6756518948176953</v>
      </c>
      <c r="AY94" s="32">
        <f t="shared" si="97"/>
        <v>0.6756518948176953</v>
      </c>
      <c r="AZ94" s="77" t="s">
        <v>547</v>
      </c>
      <c r="BA94" t="s">
        <v>558</v>
      </c>
      <c r="BB94" s="1" t="s">
        <v>620</v>
      </c>
      <c r="BC94" s="12">
        <v>15.823076923076924</v>
      </c>
      <c r="BD94">
        <v>1.0223175008364418</v>
      </c>
      <c r="BE94" s="136">
        <v>2.3230769230769237</v>
      </c>
      <c r="BF94" s="32">
        <v>74.3</v>
      </c>
      <c r="BG94" s="32">
        <v>113.40614525139665</v>
      </c>
      <c r="BH94" s="82">
        <f t="shared" si="98"/>
        <v>0.13952574517016356</v>
      </c>
      <c r="BI94" s="82">
        <f t="shared" si="99"/>
        <v>0.6641819747409923</v>
      </c>
      <c r="BJ94" s="82">
        <f t="shared" si="100"/>
        <v>0.6756518948176953</v>
      </c>
      <c r="BK94" s="32">
        <f t="shared" si="101"/>
        <v>0.6756518948176953</v>
      </c>
      <c r="BL94" s="82" t="s">
        <v>625</v>
      </c>
      <c r="BM94" s="82" t="s">
        <v>629</v>
      </c>
      <c r="BN94" s="88" t="s">
        <v>619</v>
      </c>
      <c r="BO94">
        <v>7.9</v>
      </c>
      <c r="BP94">
        <v>0</v>
      </c>
      <c r="BQ94" s="136">
        <v>0</v>
      </c>
      <c r="BR94" s="32">
        <v>0</v>
      </c>
      <c r="BS94" s="32">
        <v>17.391304347826086</v>
      </c>
      <c r="BT94" s="82">
        <f t="shared" si="102"/>
        <v>0.45425000000000004</v>
      </c>
      <c r="BU94" s="52">
        <f t="shared" si="103"/>
        <v>0</v>
      </c>
      <c r="BV94" s="52">
        <f t="shared" si="104"/>
        <v>0</v>
      </c>
      <c r="BW94" s="32">
        <f t="shared" si="105"/>
        <v>0</v>
      </c>
      <c r="BX94" s="133">
        <v>0.9900990099009901</v>
      </c>
      <c r="BY94" s="32">
        <f t="shared" si="64"/>
        <v>0.2259010866121578</v>
      </c>
      <c r="BZ94" s="32">
        <f t="shared" si="65"/>
        <v>1.99009900990099</v>
      </c>
      <c r="CA94" s="54">
        <v>3.146425321645356</v>
      </c>
      <c r="CB94" s="54">
        <v>3.146425321645356</v>
      </c>
      <c r="CC94" s="49">
        <f t="shared" si="66"/>
        <v>3.146425321645356</v>
      </c>
      <c r="CD94" s="49">
        <f t="shared" si="67"/>
        <v>0.5093609456873565</v>
      </c>
      <c r="CE94" s="49">
        <f t="shared" si="68"/>
        <v>0.9796503699494883</v>
      </c>
      <c r="CF94" s="49">
        <v>-1.2131645328001852</v>
      </c>
      <c r="CG94" s="49">
        <f t="shared" si="69"/>
        <v>0.6444697975156661</v>
      </c>
      <c r="CH94" s="49">
        <f t="shared" si="70"/>
        <v>0.019712177225326144</v>
      </c>
      <c r="CI94" s="49">
        <f t="shared" si="71"/>
        <v>0.031182097302029144</v>
      </c>
      <c r="CJ94" s="49">
        <v>-1.2131645328001852</v>
      </c>
      <c r="CK94" s="49">
        <f t="shared" si="72"/>
        <v>0.6444697975156661</v>
      </c>
      <c r="CL94" s="49">
        <f t="shared" si="106"/>
        <v>0.031182097302029144</v>
      </c>
      <c r="CM94" s="49">
        <v>1.2923076923076924</v>
      </c>
      <c r="CN94" s="49">
        <f t="shared" si="73"/>
        <v>0.07430769230769231</v>
      </c>
      <c r="CO94" s="49">
        <f t="shared" si="107"/>
        <v>0.07430769230769231</v>
      </c>
      <c r="CP94" s="133" t="s">
        <v>62</v>
      </c>
      <c r="CQ94" s="69" t="s">
        <v>107</v>
      </c>
      <c r="CR94" s="70">
        <v>0.9</v>
      </c>
      <c r="CS94" s="60">
        <f t="shared" si="74"/>
        <v>0.13580207671116773</v>
      </c>
      <c r="CT94" s="60">
        <f t="shared" si="75"/>
        <v>1.9</v>
      </c>
      <c r="CU94" s="32">
        <v>4.491477352374246</v>
      </c>
      <c r="CV94" s="82">
        <f t="shared" si="76"/>
        <v>1.8544129764162465</v>
      </c>
      <c r="CW94" s="82">
        <f t="shared" si="77"/>
        <v>2.3247024006783783</v>
      </c>
      <c r="CX94">
        <v>-8.6</v>
      </c>
      <c r="CY94">
        <f t="shared" si="78"/>
        <v>0.5793336847342572</v>
      </c>
      <c r="CZ94">
        <f t="shared" si="79"/>
        <v>0.0848482900067351</v>
      </c>
      <c r="DA94">
        <f t="shared" si="80"/>
        <v>0.0963182100834381</v>
      </c>
      <c r="DB94">
        <v>-8.6</v>
      </c>
      <c r="DC94">
        <f t="shared" si="81"/>
        <v>0.5793336847342572</v>
      </c>
      <c r="DD94">
        <f t="shared" si="108"/>
        <v>0.0963182100834381</v>
      </c>
      <c r="DE94">
        <v>3.6</v>
      </c>
      <c r="DF94">
        <f t="shared" si="82"/>
        <v>0.20700000000000002</v>
      </c>
      <c r="DG94">
        <f t="shared" si="109"/>
        <v>0.20700000000000002</v>
      </c>
      <c r="DH94" s="12">
        <v>1</v>
      </c>
      <c r="DI94" s="145">
        <v>1</v>
      </c>
    </row>
    <row r="95" spans="1:113" ht="12.75">
      <c r="A95" s="19">
        <v>43</v>
      </c>
      <c r="B95" s="20" t="s">
        <v>222</v>
      </c>
      <c r="C95" t="s">
        <v>648</v>
      </c>
      <c r="D95" s="58">
        <v>28206</v>
      </c>
      <c r="E95" s="22">
        <v>15</v>
      </c>
      <c r="F95" s="20">
        <v>5</v>
      </c>
      <c r="G95" s="20">
        <v>0</v>
      </c>
      <c r="H95" s="20">
        <v>0</v>
      </c>
      <c r="I95" s="20">
        <v>0</v>
      </c>
      <c r="J95" s="104">
        <f t="shared" si="83"/>
        <v>33.33333333333333</v>
      </c>
      <c r="K95" s="104">
        <f t="shared" si="84"/>
        <v>0.3333333333333333</v>
      </c>
      <c r="L95" s="103">
        <f t="shared" si="85"/>
        <v>1</v>
      </c>
      <c r="M95" s="103">
        <f t="shared" si="86"/>
        <v>1</v>
      </c>
      <c r="N95" s="105">
        <f t="shared" si="87"/>
        <v>0</v>
      </c>
      <c r="O95" s="103">
        <f t="shared" si="88"/>
        <v>0</v>
      </c>
      <c r="P95" s="105">
        <f t="shared" si="89"/>
        <v>33.33333333333333</v>
      </c>
      <c r="Q95" s="26" t="s">
        <v>294</v>
      </c>
      <c r="R95" s="20">
        <v>1</v>
      </c>
      <c r="S95" s="22"/>
      <c r="T95" s="27">
        <v>0</v>
      </c>
      <c r="U95" s="26">
        <v>0</v>
      </c>
      <c r="V95" s="22"/>
      <c r="W95" s="28">
        <v>0</v>
      </c>
      <c r="X95" s="22"/>
      <c r="Y95" s="20">
        <v>0</v>
      </c>
      <c r="Z95" s="22" t="s">
        <v>309</v>
      </c>
      <c r="AA95" s="31">
        <v>7.044684568582015</v>
      </c>
      <c r="AB95">
        <v>0.7641979232888323</v>
      </c>
      <c r="AC95" s="32">
        <v>-1</v>
      </c>
      <c r="AD95" s="32">
        <f t="shared" si="90"/>
        <v>0.7641979232888323</v>
      </c>
      <c r="AE95" s="32">
        <v>2.440327830649499</v>
      </c>
      <c r="AF95">
        <v>2.6370643759579995</v>
      </c>
      <c r="AG95">
        <v>2.15798364175996</v>
      </c>
      <c r="AH95">
        <v>4.028318931352564</v>
      </c>
      <c r="AI95">
        <v>4.598311472409459</v>
      </c>
      <c r="AJ95" s="1" t="s">
        <v>389</v>
      </c>
      <c r="AK95">
        <f t="shared" si="91"/>
        <v>4.028318931352564</v>
      </c>
      <c r="AL95">
        <f t="shared" si="92"/>
        <v>4.598311472409459</v>
      </c>
      <c r="AM95" s="32">
        <f t="shared" si="93"/>
        <v>4.028318931352564</v>
      </c>
      <c r="AN95" s="80" t="s">
        <v>549</v>
      </c>
      <c r="AO95" s="80" t="s">
        <v>554</v>
      </c>
      <c r="AP95" s="91" t="s">
        <v>619</v>
      </c>
      <c r="AQ95" s="91">
        <v>2.6461538461538465</v>
      </c>
      <c r="AR95">
        <v>0.6</v>
      </c>
      <c r="AT95" s="32">
        <v>0</v>
      </c>
      <c r="AU95" s="32">
        <v>37.95986622073579</v>
      </c>
      <c r="AV95" s="82">
        <f t="shared" si="94"/>
        <v>0.06970925110132159</v>
      </c>
      <c r="AW95" s="82">
        <f t="shared" si="95"/>
        <v>0.015806167400881053</v>
      </c>
      <c r="AX95" s="82"/>
      <c r="AY95" s="32">
        <f t="shared" si="97"/>
        <v>0.015806167400881053</v>
      </c>
      <c r="AZ95" s="80" t="s">
        <v>546</v>
      </c>
      <c r="BA95" s="80" t="s">
        <v>557</v>
      </c>
      <c r="BB95" s="91" t="s">
        <v>619</v>
      </c>
      <c r="BC95" s="12">
        <v>15.823076923076924</v>
      </c>
      <c r="BD95">
        <v>-5.75</v>
      </c>
      <c r="BE95" s="137"/>
      <c r="BF95" s="69">
        <v>74.3</v>
      </c>
      <c r="BG95" s="69">
        <v>113.40614525139665</v>
      </c>
      <c r="BH95" s="82">
        <f t="shared" si="98"/>
        <v>0.13952574517016356</v>
      </c>
      <c r="BI95" s="82">
        <f t="shared" si="99"/>
        <v>0.6044645979989851</v>
      </c>
      <c r="BJ95" s="82">
        <f t="shared" si="100"/>
        <v>0.6551673177436119</v>
      </c>
      <c r="BK95" s="32">
        <f t="shared" si="101"/>
        <v>0.6044645979989851</v>
      </c>
      <c r="BL95" s="82" t="s">
        <v>549</v>
      </c>
      <c r="BM95" s="82" t="s">
        <v>554</v>
      </c>
      <c r="BN95" s="88" t="s">
        <v>619</v>
      </c>
      <c r="BO95">
        <v>2.6461538461538465</v>
      </c>
      <c r="BP95">
        <v>0.6</v>
      </c>
      <c r="BQ95" s="137"/>
      <c r="BR95" s="32">
        <v>0</v>
      </c>
      <c r="BS95" s="32">
        <v>37.95986622073579</v>
      </c>
      <c r="BT95" s="82">
        <f t="shared" si="102"/>
        <v>0.06970925110132159</v>
      </c>
      <c r="BU95" s="52">
        <f t="shared" si="103"/>
        <v>0.015806167400881053</v>
      </c>
      <c r="BV95" s="52">
        <f t="shared" si="104"/>
        <v>0</v>
      </c>
      <c r="BW95" s="32">
        <f t="shared" si="105"/>
        <v>0.015806167400881053</v>
      </c>
      <c r="BX95" s="133">
        <v>0.9900990099009901</v>
      </c>
      <c r="BY95" s="32">
        <f t="shared" si="64"/>
        <v>0.2259010866121578</v>
      </c>
      <c r="BZ95" s="32">
        <f t="shared" si="65"/>
        <v>0.2259010866121578</v>
      </c>
      <c r="CA95" s="51">
        <v>3.146425321645356</v>
      </c>
      <c r="CB95" s="51">
        <v>3.146425321645356</v>
      </c>
      <c r="CC95" s="49">
        <f t="shared" si="66"/>
        <v>3.146425321645356</v>
      </c>
      <c r="CD95" s="49">
        <f t="shared" si="67"/>
        <v>0.8818936097072076</v>
      </c>
      <c r="CE95" s="49">
        <f t="shared" si="68"/>
        <v>0.8818936097072076</v>
      </c>
      <c r="CF95" s="49">
        <v>0.6</v>
      </c>
      <c r="CG95" s="49">
        <f t="shared" si="69"/>
        <v>0.015806167400881053</v>
      </c>
      <c r="CH95" s="49">
        <f t="shared" si="70"/>
        <v>0</v>
      </c>
      <c r="CI95" s="49">
        <f t="shared" si="71"/>
        <v>0</v>
      </c>
      <c r="CJ95" s="49">
        <v>-1.2131645328001852</v>
      </c>
      <c r="CK95" s="49">
        <f t="shared" si="72"/>
        <v>0.6444697975156661</v>
      </c>
      <c r="CL95" s="49">
        <f t="shared" si="106"/>
        <v>0.04000519951668102</v>
      </c>
      <c r="CM95" s="49">
        <v>0.6</v>
      </c>
      <c r="CN95" s="49">
        <f t="shared" si="73"/>
        <v>0.015806167400881053</v>
      </c>
      <c r="CO95" s="49">
        <f t="shared" si="107"/>
        <v>0</v>
      </c>
      <c r="CP95" s="132" t="s">
        <v>63</v>
      </c>
      <c r="CQ95" s="69" t="s">
        <v>108</v>
      </c>
      <c r="CR95" s="62">
        <v>1.2484851601305547</v>
      </c>
      <c r="CS95" s="60">
        <f t="shared" si="74"/>
        <v>0.48428723684172237</v>
      </c>
      <c r="CT95" s="60">
        <f t="shared" si="75"/>
        <v>0.48428723684172237</v>
      </c>
      <c r="CU95" s="32">
        <v>2.1922129213046455</v>
      </c>
      <c r="CV95" s="82">
        <f t="shared" si="76"/>
        <v>1.836106010047918</v>
      </c>
      <c r="CW95" s="82">
        <f t="shared" si="77"/>
        <v>1.836106010047918</v>
      </c>
      <c r="CX95">
        <v>1.7442562749739292</v>
      </c>
      <c r="CY95">
        <f t="shared" si="78"/>
        <v>0.04595001112045857</v>
      </c>
      <c r="CZ95">
        <f t="shared" si="79"/>
        <v>0.03014384371957752</v>
      </c>
      <c r="DA95">
        <f t="shared" si="80"/>
        <v>0.03014384371957752</v>
      </c>
      <c r="DB95">
        <v>-1.2131645328001852</v>
      </c>
      <c r="DC95">
        <f t="shared" si="81"/>
        <v>0.6444697975156661</v>
      </c>
      <c r="DD95">
        <f t="shared" si="108"/>
        <v>0.04000519951668102</v>
      </c>
      <c r="DE95">
        <v>1.7442562749739292</v>
      </c>
      <c r="DF95">
        <f t="shared" si="82"/>
        <v>0.04595001112045857</v>
      </c>
      <c r="DG95">
        <f t="shared" si="109"/>
        <v>0.03014384371957752</v>
      </c>
      <c r="DH95" s="12">
        <v>0</v>
      </c>
      <c r="DI95" s="145">
        <v>1</v>
      </c>
    </row>
    <row r="96" spans="1:113" ht="12.75">
      <c r="A96" s="19">
        <v>14</v>
      </c>
      <c r="B96" s="20" t="s">
        <v>223</v>
      </c>
      <c r="C96" t="s">
        <v>649</v>
      </c>
      <c r="D96" s="58">
        <v>28171</v>
      </c>
      <c r="E96" s="22">
        <v>57</v>
      </c>
      <c r="F96" s="20">
        <v>3</v>
      </c>
      <c r="G96" s="20">
        <v>2</v>
      </c>
      <c r="H96" s="20">
        <v>11</v>
      </c>
      <c r="I96" s="20">
        <v>7</v>
      </c>
      <c r="J96" s="104">
        <f t="shared" si="83"/>
        <v>4.385964912280701</v>
      </c>
      <c r="K96" s="104">
        <f t="shared" si="84"/>
        <v>0.05263157894736842</v>
      </c>
      <c r="L96" s="103">
        <f t="shared" si="85"/>
        <v>1</v>
      </c>
      <c r="M96" s="103">
        <f t="shared" si="86"/>
        <v>1</v>
      </c>
      <c r="N96" s="105">
        <f t="shared" si="87"/>
        <v>8.040935672514617</v>
      </c>
      <c r="O96" s="103">
        <f t="shared" si="88"/>
        <v>1</v>
      </c>
      <c r="P96" s="105">
        <f t="shared" si="89"/>
        <v>-3.6549707602339163</v>
      </c>
      <c r="Q96" s="26" t="s">
        <v>294</v>
      </c>
      <c r="R96" s="20">
        <v>1</v>
      </c>
      <c r="S96" s="22"/>
      <c r="T96" s="27">
        <v>2</v>
      </c>
      <c r="U96" s="26">
        <v>0</v>
      </c>
      <c r="V96" s="22"/>
      <c r="W96" s="28">
        <v>1</v>
      </c>
      <c r="X96" s="22" t="s">
        <v>420</v>
      </c>
      <c r="Y96" s="20">
        <v>1</v>
      </c>
      <c r="Z96" s="22" t="s">
        <v>321</v>
      </c>
      <c r="AA96" s="31">
        <v>7.044684568582015</v>
      </c>
      <c r="AB96">
        <v>0.7641979232888323</v>
      </c>
      <c r="AC96" s="32">
        <v>-1</v>
      </c>
      <c r="AD96" s="32">
        <f t="shared" si="90"/>
        <v>0.7641979232888323</v>
      </c>
      <c r="AE96" s="32">
        <v>2.4315365207135913</v>
      </c>
      <c r="AF96">
        <v>2.6370643759579995</v>
      </c>
      <c r="AG96">
        <v>2.1667749516958676</v>
      </c>
      <c r="AH96">
        <v>4.028318931352564</v>
      </c>
      <c r="AI96">
        <v>4.598311472409459</v>
      </c>
      <c r="AJ96" s="1" t="s">
        <v>389</v>
      </c>
      <c r="AK96">
        <f t="shared" si="91"/>
        <v>4.028318931352564</v>
      </c>
      <c r="AL96">
        <f t="shared" si="92"/>
        <v>4.598311472409459</v>
      </c>
      <c r="AM96" s="32">
        <f t="shared" si="93"/>
        <v>4.028318931352564</v>
      </c>
      <c r="AN96" s="77" t="s">
        <v>548</v>
      </c>
      <c r="AO96" s="77" t="s">
        <v>552</v>
      </c>
      <c r="AP96" s="88" t="s">
        <v>619</v>
      </c>
      <c r="AQ96" s="88">
        <v>5.6</v>
      </c>
      <c r="AR96">
        <v>1.2515644555694618</v>
      </c>
      <c r="AT96" s="32">
        <v>0</v>
      </c>
      <c r="AU96" s="32">
        <v>15.942028985507244</v>
      </c>
      <c r="AV96" s="82">
        <f t="shared" si="94"/>
        <v>0.3512727272727273</v>
      </c>
      <c r="AW96" s="82">
        <f t="shared" si="95"/>
        <v>0.07850722494026625</v>
      </c>
      <c r="AX96" s="82"/>
      <c r="AY96" s="32">
        <f t="shared" si="97"/>
        <v>0.07850722494026625</v>
      </c>
      <c r="AZ96" s="77" t="s">
        <v>548</v>
      </c>
      <c r="BA96" s="77" t="s">
        <v>552</v>
      </c>
      <c r="BB96" s="88" t="s">
        <v>619</v>
      </c>
      <c r="BC96" s="12">
        <v>5.6</v>
      </c>
      <c r="BD96">
        <v>1.2515644555694618</v>
      </c>
      <c r="BE96" s="137"/>
      <c r="BF96" s="32">
        <v>0</v>
      </c>
      <c r="BG96" s="32">
        <v>15.942028985507244</v>
      </c>
      <c r="BH96" s="82">
        <f t="shared" si="98"/>
        <v>0.3512727272727273</v>
      </c>
      <c r="BI96" s="82">
        <f t="shared" si="99"/>
        <v>0.07850722494026625</v>
      </c>
      <c r="BJ96" s="82">
        <f t="shared" si="100"/>
        <v>0</v>
      </c>
      <c r="BK96" s="32">
        <f t="shared" si="101"/>
        <v>0.07850722494026625</v>
      </c>
      <c r="BL96" s="82" t="s">
        <v>548</v>
      </c>
      <c r="BM96" s="82" t="s">
        <v>552</v>
      </c>
      <c r="BN96" s="88" t="s">
        <v>619</v>
      </c>
      <c r="BO96">
        <v>5.6</v>
      </c>
      <c r="BP96">
        <v>1.2515644555694618</v>
      </c>
      <c r="BQ96" s="137"/>
      <c r="BR96" s="32">
        <v>0</v>
      </c>
      <c r="BS96" s="32">
        <v>15.942028985507244</v>
      </c>
      <c r="BT96" s="82">
        <f t="shared" si="102"/>
        <v>0.3512727272727273</v>
      </c>
      <c r="BU96" s="52">
        <f t="shared" si="103"/>
        <v>0.07850722494026625</v>
      </c>
      <c r="BV96" s="52">
        <f t="shared" si="104"/>
        <v>0</v>
      </c>
      <c r="BW96" s="32">
        <f t="shared" si="105"/>
        <v>0.07850722494026625</v>
      </c>
      <c r="BX96" s="133">
        <v>0.9900990099009901</v>
      </c>
      <c r="BY96" s="32">
        <f t="shared" si="64"/>
        <v>0.2259010866121578</v>
      </c>
      <c r="BZ96" s="32">
        <f t="shared" si="65"/>
        <v>0.2259010866121578</v>
      </c>
      <c r="CA96" s="51">
        <v>3.146425321645356</v>
      </c>
      <c r="CB96" s="51">
        <v>3.146425321645356</v>
      </c>
      <c r="CC96" s="49">
        <f t="shared" si="66"/>
        <v>3.146425321645356</v>
      </c>
      <c r="CD96" s="49">
        <f t="shared" si="67"/>
        <v>0.8818936097072076</v>
      </c>
      <c r="CE96" s="49">
        <f t="shared" si="68"/>
        <v>0.8818936097072076</v>
      </c>
      <c r="CF96" s="49">
        <v>2.3</v>
      </c>
      <c r="CG96" s="49">
        <f t="shared" si="69"/>
        <v>0.14427272727272727</v>
      </c>
      <c r="CH96" s="49">
        <f t="shared" si="70"/>
        <v>0.06576550233246102</v>
      </c>
      <c r="CI96" s="49">
        <f t="shared" si="71"/>
        <v>0.06576550233246102</v>
      </c>
      <c r="CJ96" s="49">
        <v>2.3</v>
      </c>
      <c r="CK96" s="49">
        <f t="shared" si="72"/>
        <v>0.14427272727272727</v>
      </c>
      <c r="CL96" s="49">
        <f t="shared" si="106"/>
        <v>0.06576550233246102</v>
      </c>
      <c r="CM96" s="49">
        <v>2.3</v>
      </c>
      <c r="CN96" s="49">
        <f t="shared" si="73"/>
        <v>0.14427272727272727</v>
      </c>
      <c r="CO96" s="49">
        <f t="shared" si="107"/>
        <v>0.06576550233246102</v>
      </c>
      <c r="CP96" s="133" t="s">
        <v>57</v>
      </c>
      <c r="CQ96" s="69" t="s">
        <v>109</v>
      </c>
      <c r="CR96" s="71">
        <v>0</v>
      </c>
      <c r="CS96" s="60">
        <f t="shared" si="74"/>
        <v>0.7641979232888323</v>
      </c>
      <c r="CT96" s="60">
        <f t="shared" si="75"/>
        <v>0.7641979232888323</v>
      </c>
      <c r="CU96" s="32">
        <v>3.6167106779773843</v>
      </c>
      <c r="CV96" s="82">
        <f t="shared" si="76"/>
        <v>0.41160825337517926</v>
      </c>
      <c r="CW96" s="82">
        <f t="shared" si="77"/>
        <v>0.41160825337517926</v>
      </c>
      <c r="CX96">
        <v>0</v>
      </c>
      <c r="CY96">
        <f t="shared" si="78"/>
        <v>0</v>
      </c>
      <c r="CZ96">
        <f t="shared" si="79"/>
        <v>0.07850722494026625</v>
      </c>
      <c r="DA96">
        <f t="shared" si="80"/>
        <v>0.07850722494026625</v>
      </c>
      <c r="DB96">
        <v>0</v>
      </c>
      <c r="DC96">
        <f t="shared" si="81"/>
        <v>0</v>
      </c>
      <c r="DD96">
        <f t="shared" si="108"/>
        <v>0.07850722494026625</v>
      </c>
      <c r="DE96">
        <v>0</v>
      </c>
      <c r="DF96">
        <f t="shared" si="82"/>
        <v>0</v>
      </c>
      <c r="DG96">
        <f t="shared" si="109"/>
        <v>0.07850722494026625</v>
      </c>
      <c r="DH96" s="12">
        <v>0</v>
      </c>
      <c r="DI96" s="145">
        <v>0</v>
      </c>
    </row>
    <row r="97" spans="1:113" ht="13.5">
      <c r="A97" s="19">
        <v>20</v>
      </c>
      <c r="B97" s="20" t="s">
        <v>224</v>
      </c>
      <c r="C97" t="s">
        <v>650</v>
      </c>
      <c r="D97" s="58">
        <v>28262</v>
      </c>
      <c r="E97" s="22">
        <v>151</v>
      </c>
      <c r="F97" s="20">
        <v>83</v>
      </c>
      <c r="G97" s="20">
        <v>4</v>
      </c>
      <c r="H97" s="20">
        <v>0</v>
      </c>
      <c r="I97" s="20">
        <v>0</v>
      </c>
      <c r="J97" s="104">
        <f t="shared" si="83"/>
        <v>36.64459161147903</v>
      </c>
      <c r="K97" s="104">
        <f t="shared" si="84"/>
        <v>0.5496688741721855</v>
      </c>
      <c r="L97" s="103">
        <f t="shared" si="85"/>
        <v>1</v>
      </c>
      <c r="M97" s="103">
        <f t="shared" si="86"/>
        <v>1</v>
      </c>
      <c r="N97" s="105">
        <f t="shared" si="87"/>
        <v>0</v>
      </c>
      <c r="O97" s="103">
        <f t="shared" si="88"/>
        <v>0</v>
      </c>
      <c r="P97" s="105">
        <f t="shared" si="89"/>
        <v>36.64459161147903</v>
      </c>
      <c r="Q97" s="26" t="s">
        <v>298</v>
      </c>
      <c r="R97" s="20">
        <v>0</v>
      </c>
      <c r="S97" s="22"/>
      <c r="T97" s="27">
        <v>3</v>
      </c>
      <c r="U97" s="26">
        <v>0</v>
      </c>
      <c r="V97" s="22"/>
      <c r="W97" s="28">
        <v>0</v>
      </c>
      <c r="X97" s="22" t="s">
        <v>421</v>
      </c>
      <c r="Y97" s="20">
        <v>0</v>
      </c>
      <c r="Z97" s="22" t="s">
        <v>311</v>
      </c>
      <c r="AA97" s="31">
        <v>7.044684568582015</v>
      </c>
      <c r="AB97">
        <v>0.7641979232888323</v>
      </c>
      <c r="AC97" s="32">
        <v>-1</v>
      </c>
      <c r="AD97" s="32">
        <f t="shared" si="90"/>
        <v>-1</v>
      </c>
      <c r="AE97" s="32">
        <v>2.440327830649499</v>
      </c>
      <c r="AF97">
        <v>2.6370643759579995</v>
      </c>
      <c r="AG97">
        <v>2.15798364175996</v>
      </c>
      <c r="AH97">
        <v>4.028318931352564</v>
      </c>
      <c r="AI97">
        <v>4.598311472409459</v>
      </c>
      <c r="AJ97" s="1" t="s">
        <v>389</v>
      </c>
      <c r="AK97">
        <f t="shared" si="91"/>
        <v>4.028318931352564</v>
      </c>
      <c r="AL97">
        <f t="shared" si="92"/>
        <v>4.598311472409459</v>
      </c>
      <c r="AM97" s="32">
        <f t="shared" si="93"/>
        <v>4.598311472409459</v>
      </c>
      <c r="AN97" s="79" t="s">
        <v>546</v>
      </c>
      <c r="AO97" s="79" t="s">
        <v>557</v>
      </c>
      <c r="AP97" s="90" t="s">
        <v>619</v>
      </c>
      <c r="AQ97" s="90">
        <v>16.1</v>
      </c>
      <c r="AR97">
        <v>-5.75</v>
      </c>
      <c r="AS97">
        <v>-13.5</v>
      </c>
      <c r="AT97" s="32">
        <v>74.3</v>
      </c>
      <c r="AU97" s="32">
        <v>113.40614525139665</v>
      </c>
      <c r="AV97" s="82">
        <f t="shared" si="94"/>
        <v>0.14196761528495497</v>
      </c>
      <c r="AW97" s="82">
        <f t="shared" si="95"/>
        <v>0.6044645979989851</v>
      </c>
      <c r="AX97" s="82">
        <f t="shared" si="96"/>
        <v>0.5361261496475317</v>
      </c>
      <c r="AY97" s="32">
        <f t="shared" si="97"/>
        <v>0.5361261496475317</v>
      </c>
      <c r="AZ97" s="79" t="s">
        <v>546</v>
      </c>
      <c r="BA97" s="79" t="s">
        <v>557</v>
      </c>
      <c r="BB97" s="90" t="s">
        <v>619</v>
      </c>
      <c r="BC97" s="12">
        <v>16.1</v>
      </c>
      <c r="BD97">
        <v>-5.75</v>
      </c>
      <c r="BE97" s="136">
        <v>-13.5</v>
      </c>
      <c r="BF97" s="32">
        <v>74.3</v>
      </c>
      <c r="BG97" s="32">
        <v>113.40614525139665</v>
      </c>
      <c r="BH97" s="82">
        <f t="shared" si="98"/>
        <v>0.14196761528495497</v>
      </c>
      <c r="BI97" s="82">
        <f t="shared" si="99"/>
        <v>0.6044645979989851</v>
      </c>
      <c r="BJ97" s="82">
        <f t="shared" si="100"/>
        <v>0.5361261496475317</v>
      </c>
      <c r="BK97" s="32">
        <f t="shared" si="101"/>
        <v>0.5361261496475317</v>
      </c>
      <c r="BL97" s="82" t="s">
        <v>623</v>
      </c>
      <c r="BM97" s="82" t="s">
        <v>557</v>
      </c>
      <c r="BN97" s="88" t="s">
        <v>619</v>
      </c>
      <c r="BO97">
        <v>4.266666666666667</v>
      </c>
      <c r="BP97">
        <v>1.9356021394064873</v>
      </c>
      <c r="BQ97" s="136">
        <v>0</v>
      </c>
      <c r="BR97" s="92">
        <v>0</v>
      </c>
      <c r="BS97" s="82">
        <v>39.10614525139665</v>
      </c>
      <c r="BT97" s="82">
        <f t="shared" si="102"/>
        <v>0.1091047619047619</v>
      </c>
      <c r="BU97" s="52">
        <f t="shared" si="103"/>
        <v>0.04949611185053732</v>
      </c>
      <c r="BV97" s="52">
        <f t="shared" si="104"/>
        <v>0</v>
      </c>
      <c r="BW97" s="32">
        <f t="shared" si="105"/>
        <v>0</v>
      </c>
      <c r="BX97" s="133">
        <v>0.9900990099009901</v>
      </c>
      <c r="BY97" s="32">
        <f t="shared" si="64"/>
        <v>0.2259010866121578</v>
      </c>
      <c r="BZ97" s="32">
        <f t="shared" si="65"/>
        <v>1.99009900990099</v>
      </c>
      <c r="CA97" s="51">
        <v>3.146425321645356</v>
      </c>
      <c r="CB97" s="51">
        <v>3.146425321645356</v>
      </c>
      <c r="CC97" s="49">
        <f t="shared" si="66"/>
        <v>3.146425321645356</v>
      </c>
      <c r="CD97" s="49">
        <f t="shared" si="67"/>
        <v>0.8818936097072076</v>
      </c>
      <c r="CE97" s="49">
        <f t="shared" si="68"/>
        <v>1.451886150764103</v>
      </c>
      <c r="CF97" s="49">
        <v>-1.2131645328001852</v>
      </c>
      <c r="CG97" s="49">
        <f t="shared" si="69"/>
        <v>0.6444697975156661</v>
      </c>
      <c r="CH97" s="49">
        <f t="shared" si="70"/>
        <v>0.04000519951668102</v>
      </c>
      <c r="CI97" s="49">
        <f t="shared" si="71"/>
        <v>0.10834364786813444</v>
      </c>
      <c r="CJ97" s="49">
        <v>-1.2131645328001852</v>
      </c>
      <c r="CK97" s="49">
        <f t="shared" si="72"/>
        <v>0.6444697975156661</v>
      </c>
      <c r="CL97" s="49">
        <f t="shared" si="106"/>
        <v>0.10834364786813444</v>
      </c>
      <c r="CM97" s="49">
        <v>2.3</v>
      </c>
      <c r="CN97" s="49">
        <f t="shared" si="73"/>
        <v>0.05881428571428571</v>
      </c>
      <c r="CO97" s="49">
        <f t="shared" si="107"/>
        <v>0.05881428571428571</v>
      </c>
      <c r="CP97" s="132" t="s">
        <v>64</v>
      </c>
      <c r="CQ97" s="69" t="s">
        <v>110</v>
      </c>
      <c r="CR97" s="64">
        <v>0</v>
      </c>
      <c r="CS97" s="60">
        <f t="shared" si="74"/>
        <v>0.7641979232888323</v>
      </c>
      <c r="CT97" s="60">
        <f t="shared" si="75"/>
        <v>1</v>
      </c>
      <c r="CU97" s="32">
        <v>4.598311472409459</v>
      </c>
      <c r="CV97" s="82">
        <f t="shared" si="76"/>
        <v>0.5699925410568953</v>
      </c>
      <c r="CW97" s="82">
        <f t="shared" si="77"/>
        <v>0</v>
      </c>
      <c r="CX97">
        <v>-13.5</v>
      </c>
      <c r="CY97">
        <f t="shared" si="78"/>
        <v>0.5361261496475317</v>
      </c>
      <c r="CZ97">
        <f t="shared" si="79"/>
        <v>0.06833844835145342</v>
      </c>
      <c r="DA97">
        <f t="shared" si="80"/>
        <v>0</v>
      </c>
      <c r="DB97">
        <v>-13.5</v>
      </c>
      <c r="DC97">
        <f t="shared" si="81"/>
        <v>0.5361261496475317</v>
      </c>
      <c r="DD97">
        <f t="shared" si="108"/>
        <v>0</v>
      </c>
      <c r="DE97">
        <v>0</v>
      </c>
      <c r="DF97">
        <f t="shared" si="82"/>
        <v>0</v>
      </c>
      <c r="DG97">
        <f t="shared" si="109"/>
        <v>0</v>
      </c>
      <c r="DH97" s="12">
        <v>0</v>
      </c>
      <c r="DI97" s="145">
        <v>1</v>
      </c>
    </row>
    <row r="98" spans="1:113" ht="12.75">
      <c r="A98" s="19">
        <v>19</v>
      </c>
      <c r="B98" s="20" t="s">
        <v>225</v>
      </c>
      <c r="C98" t="s">
        <v>651</v>
      </c>
      <c r="D98" s="58">
        <v>28303</v>
      </c>
      <c r="E98" s="22">
        <v>36</v>
      </c>
      <c r="F98" s="20">
        <v>12</v>
      </c>
      <c r="G98" s="20">
        <v>1</v>
      </c>
      <c r="H98" s="20">
        <v>0</v>
      </c>
      <c r="I98" s="20">
        <v>0</v>
      </c>
      <c r="J98" s="104">
        <f t="shared" si="83"/>
        <v>30.555555555555554</v>
      </c>
      <c r="K98" s="104">
        <f t="shared" si="84"/>
        <v>0.3333333333333333</v>
      </c>
      <c r="L98" s="103">
        <f t="shared" si="85"/>
        <v>1</v>
      </c>
      <c r="M98" s="103">
        <f t="shared" si="86"/>
        <v>1</v>
      </c>
      <c r="N98" s="105">
        <f t="shared" si="87"/>
        <v>0</v>
      </c>
      <c r="O98" s="103">
        <f t="shared" si="88"/>
        <v>0</v>
      </c>
      <c r="P98" s="105">
        <f t="shared" si="89"/>
        <v>30.555555555555554</v>
      </c>
      <c r="Q98" s="26" t="s">
        <v>298</v>
      </c>
      <c r="R98" s="20">
        <v>0</v>
      </c>
      <c r="S98" s="22"/>
      <c r="T98" s="27">
        <v>0</v>
      </c>
      <c r="U98" s="26">
        <v>0</v>
      </c>
      <c r="V98" s="22"/>
      <c r="W98" s="28">
        <v>1</v>
      </c>
      <c r="X98" s="22" t="s">
        <v>426</v>
      </c>
      <c r="Y98" s="20">
        <v>1</v>
      </c>
      <c r="Z98" s="22" t="s">
        <v>309</v>
      </c>
      <c r="AA98" s="31">
        <v>7.044684568582015</v>
      </c>
      <c r="AB98">
        <v>0.7641979232888323</v>
      </c>
      <c r="AC98" s="32">
        <v>-1</v>
      </c>
      <c r="AD98" s="32">
        <f t="shared" si="90"/>
        <v>-1</v>
      </c>
      <c r="AE98" s="32">
        <v>2.4315365207135913</v>
      </c>
      <c r="AF98">
        <v>2.6370643759579995</v>
      </c>
      <c r="AG98">
        <v>2.1667749516958676</v>
      </c>
      <c r="AH98">
        <v>4.028318931352564</v>
      </c>
      <c r="AI98">
        <v>4.598311472409459</v>
      </c>
      <c r="AJ98" s="1" t="s">
        <v>389</v>
      </c>
      <c r="AK98">
        <f t="shared" si="91"/>
        <v>4.028318931352564</v>
      </c>
      <c r="AL98">
        <f t="shared" si="92"/>
        <v>4.598311472409459</v>
      </c>
      <c r="AM98" s="32">
        <f t="shared" si="93"/>
        <v>4.598311472409459</v>
      </c>
      <c r="AN98" s="80" t="s">
        <v>549</v>
      </c>
      <c r="AO98" s="80" t="s">
        <v>554</v>
      </c>
      <c r="AP98" s="91" t="s">
        <v>619</v>
      </c>
      <c r="AQ98" s="91">
        <v>3.2835235730383374</v>
      </c>
      <c r="AR98">
        <v>0.6</v>
      </c>
      <c r="AS98">
        <v>0</v>
      </c>
      <c r="AT98" s="32">
        <v>0</v>
      </c>
      <c r="AU98" s="32">
        <v>37.95986622073579</v>
      </c>
      <c r="AV98" s="82">
        <f t="shared" si="94"/>
        <v>0.08649987210030509</v>
      </c>
      <c r="AW98" s="82">
        <f t="shared" si="95"/>
        <v>0.015806167400881053</v>
      </c>
      <c r="AX98" s="82">
        <f t="shared" si="96"/>
        <v>0</v>
      </c>
      <c r="AY98" s="32">
        <f t="shared" si="97"/>
        <v>0</v>
      </c>
      <c r="AZ98" s="80" t="s">
        <v>546</v>
      </c>
      <c r="BA98" s="80" t="s">
        <v>557</v>
      </c>
      <c r="BB98" s="91" t="s">
        <v>619</v>
      </c>
      <c r="BC98" s="12">
        <v>16.1</v>
      </c>
      <c r="BD98">
        <v>-5.75</v>
      </c>
      <c r="BE98">
        <v>-13.5</v>
      </c>
      <c r="BF98" s="69">
        <v>74.3</v>
      </c>
      <c r="BG98" s="69">
        <v>113.40614525139665</v>
      </c>
      <c r="BH98" s="82">
        <f t="shared" si="98"/>
        <v>0.14196761528495497</v>
      </c>
      <c r="BI98" s="82">
        <f t="shared" si="99"/>
        <v>0.6044645979989851</v>
      </c>
      <c r="BJ98" s="82">
        <f t="shared" si="100"/>
        <v>0.5361261496475317</v>
      </c>
      <c r="BK98" s="32">
        <f t="shared" si="101"/>
        <v>0.5361261496475317</v>
      </c>
      <c r="BL98" s="82" t="s">
        <v>549</v>
      </c>
      <c r="BM98" s="82" t="s">
        <v>554</v>
      </c>
      <c r="BN98" s="88" t="s">
        <v>619</v>
      </c>
      <c r="BO98">
        <v>3.2835235730383374</v>
      </c>
      <c r="BP98">
        <v>0.6</v>
      </c>
      <c r="BQ98" s="136">
        <v>0</v>
      </c>
      <c r="BR98" s="32">
        <v>0</v>
      </c>
      <c r="BS98" s="32">
        <v>37.95986622073579</v>
      </c>
      <c r="BT98" s="82">
        <f t="shared" si="102"/>
        <v>0.08649987210030509</v>
      </c>
      <c r="BU98" s="52">
        <f t="shared" si="103"/>
        <v>0.015806167400881053</v>
      </c>
      <c r="BV98" s="52">
        <f t="shared" si="104"/>
        <v>0</v>
      </c>
      <c r="BW98" s="32">
        <f t="shared" si="105"/>
        <v>0</v>
      </c>
      <c r="BX98" s="133">
        <v>0.9900990099009901</v>
      </c>
      <c r="BY98" s="32">
        <f t="shared" si="64"/>
        <v>0.2259010866121578</v>
      </c>
      <c r="BZ98" s="32">
        <f t="shared" si="65"/>
        <v>1.99009900990099</v>
      </c>
      <c r="CA98" s="51">
        <v>3.146425321645356</v>
      </c>
      <c r="CB98" s="51">
        <v>3.146425321645356</v>
      </c>
      <c r="CC98" s="49">
        <f t="shared" si="66"/>
        <v>3.146425321645356</v>
      </c>
      <c r="CD98" s="49">
        <f t="shared" si="67"/>
        <v>0.8818936097072076</v>
      </c>
      <c r="CE98" s="49">
        <f t="shared" si="68"/>
        <v>1.451886150764103</v>
      </c>
      <c r="CF98" s="49">
        <v>0.6</v>
      </c>
      <c r="CG98" s="49">
        <f t="shared" si="69"/>
        <v>0.015806167400881053</v>
      </c>
      <c r="CH98" s="49">
        <f t="shared" si="70"/>
        <v>0</v>
      </c>
      <c r="CI98" s="49">
        <f t="shared" si="71"/>
        <v>0.015806167400881053</v>
      </c>
      <c r="CJ98" s="49">
        <v>-1.2131645328001852</v>
      </c>
      <c r="CK98" s="49">
        <f t="shared" si="72"/>
        <v>0.6444697975156661</v>
      </c>
      <c r="CL98" s="49">
        <f t="shared" si="106"/>
        <v>0.10834364786813444</v>
      </c>
      <c r="CM98" s="49">
        <v>0.6</v>
      </c>
      <c r="CN98" s="49">
        <f t="shared" si="73"/>
        <v>0.015806167400881053</v>
      </c>
      <c r="CO98" s="49">
        <f t="shared" si="107"/>
        <v>0.015806167400881053</v>
      </c>
      <c r="CP98" s="132" t="s">
        <v>63</v>
      </c>
      <c r="CQ98" s="69" t="s">
        <v>108</v>
      </c>
      <c r="CR98" s="60">
        <v>1.2484851601305547</v>
      </c>
      <c r="CS98" s="60">
        <f t="shared" si="74"/>
        <v>0.48428723684172237</v>
      </c>
      <c r="CT98" s="60">
        <f t="shared" si="75"/>
        <v>2.2484851601305547</v>
      </c>
      <c r="CU98" s="32">
        <v>2.1922129213046455</v>
      </c>
      <c r="CV98" s="82">
        <f t="shared" si="76"/>
        <v>1.836106010047918</v>
      </c>
      <c r="CW98" s="82">
        <f t="shared" si="77"/>
        <v>2.4060985511048134</v>
      </c>
      <c r="CX98">
        <v>1.7442562749739292</v>
      </c>
      <c r="CY98">
        <f t="shared" si="78"/>
        <v>0.04595001112045857</v>
      </c>
      <c r="CZ98">
        <f t="shared" si="79"/>
        <v>0.03014384371957752</v>
      </c>
      <c r="DA98">
        <f t="shared" si="80"/>
        <v>0.04595001112045857</v>
      </c>
      <c r="DB98">
        <v>-1.2131645328001852</v>
      </c>
      <c r="DC98">
        <f t="shared" si="81"/>
        <v>0.6444697975156661</v>
      </c>
      <c r="DD98">
        <f t="shared" si="108"/>
        <v>0.10834364786813444</v>
      </c>
      <c r="DE98">
        <v>1.7442562749739292</v>
      </c>
      <c r="DF98">
        <f t="shared" si="82"/>
        <v>0.04595001112045857</v>
      </c>
      <c r="DG98">
        <f t="shared" si="109"/>
        <v>0.04595001112045857</v>
      </c>
      <c r="DH98" s="12">
        <v>0</v>
      </c>
      <c r="DI98" s="145">
        <v>1</v>
      </c>
    </row>
    <row r="99" spans="1:113" ht="12.75">
      <c r="A99" s="19">
        <v>12</v>
      </c>
      <c r="B99" s="20" t="s">
        <v>226</v>
      </c>
      <c r="C99" t="s">
        <v>653</v>
      </c>
      <c r="D99" s="58">
        <v>28303</v>
      </c>
      <c r="E99" s="22">
        <v>11</v>
      </c>
      <c r="F99" s="20">
        <v>3</v>
      </c>
      <c r="G99" s="20">
        <v>1</v>
      </c>
      <c r="H99" s="20">
        <v>0</v>
      </c>
      <c r="I99" s="20">
        <v>0</v>
      </c>
      <c r="J99" s="104">
        <f t="shared" si="83"/>
        <v>24.999999999999996</v>
      </c>
      <c r="K99" s="104">
        <f t="shared" si="84"/>
        <v>0.2727272727272727</v>
      </c>
      <c r="L99" s="103">
        <f t="shared" si="85"/>
        <v>1</v>
      </c>
      <c r="M99" s="103">
        <f t="shared" si="86"/>
        <v>1</v>
      </c>
      <c r="N99" s="105">
        <f t="shared" si="87"/>
        <v>0</v>
      </c>
      <c r="O99" s="103">
        <f t="shared" si="88"/>
        <v>0</v>
      </c>
      <c r="P99" s="105">
        <f t="shared" si="89"/>
        <v>24.999999999999996</v>
      </c>
      <c r="Q99" s="26" t="s">
        <v>298</v>
      </c>
      <c r="R99" s="20">
        <v>0</v>
      </c>
      <c r="S99" s="22"/>
      <c r="T99" s="27">
        <v>0</v>
      </c>
      <c r="U99" s="26">
        <v>0</v>
      </c>
      <c r="V99" s="22"/>
      <c r="W99" s="28">
        <v>1</v>
      </c>
      <c r="X99" s="22" t="s">
        <v>427</v>
      </c>
      <c r="Y99" s="20">
        <v>1</v>
      </c>
      <c r="Z99" s="22" t="s">
        <v>309</v>
      </c>
      <c r="AA99" s="31">
        <v>7.044684568582015</v>
      </c>
      <c r="AB99">
        <v>0.7641979232888323</v>
      </c>
      <c r="AC99" s="32">
        <v>-1</v>
      </c>
      <c r="AD99" s="32">
        <f t="shared" si="90"/>
        <v>-1</v>
      </c>
      <c r="AE99" s="32">
        <v>2.4315365207135913</v>
      </c>
      <c r="AF99">
        <v>2.6370643759579995</v>
      </c>
      <c r="AG99">
        <v>2.1667749516958676</v>
      </c>
      <c r="AH99">
        <v>4.028318931352564</v>
      </c>
      <c r="AI99">
        <v>4.598311472409459</v>
      </c>
      <c r="AJ99" s="1" t="s">
        <v>389</v>
      </c>
      <c r="AK99">
        <f t="shared" si="91"/>
        <v>4.028318931352564</v>
      </c>
      <c r="AL99">
        <f t="shared" si="92"/>
        <v>4.598311472409459</v>
      </c>
      <c r="AM99" s="32">
        <f t="shared" si="93"/>
        <v>4.598311472409459</v>
      </c>
      <c r="AN99" s="80" t="s">
        <v>549</v>
      </c>
      <c r="AO99" s="80" t="s">
        <v>554</v>
      </c>
      <c r="AP99" s="91" t="s">
        <v>619</v>
      </c>
      <c r="AQ99" s="91">
        <v>3.2835235730383374</v>
      </c>
      <c r="AR99">
        <v>0.6</v>
      </c>
      <c r="AS99">
        <v>0</v>
      </c>
      <c r="AT99" s="32">
        <v>0</v>
      </c>
      <c r="AU99" s="32">
        <v>37.95986622073579</v>
      </c>
      <c r="AV99" s="82">
        <f t="shared" si="94"/>
        <v>0.08649987210030509</v>
      </c>
      <c r="AW99" s="82">
        <f t="shared" si="95"/>
        <v>0.015806167400881053</v>
      </c>
      <c r="AX99" s="82">
        <f t="shared" si="96"/>
        <v>0</v>
      </c>
      <c r="AY99" s="32">
        <f t="shared" si="97"/>
        <v>0</v>
      </c>
      <c r="AZ99" s="80" t="s">
        <v>546</v>
      </c>
      <c r="BA99" s="80" t="s">
        <v>557</v>
      </c>
      <c r="BB99" s="91" t="s">
        <v>619</v>
      </c>
      <c r="BC99" s="12">
        <v>16.1</v>
      </c>
      <c r="BD99">
        <v>-5.75</v>
      </c>
      <c r="BE99">
        <v>-13.5</v>
      </c>
      <c r="BF99" s="69">
        <v>74.3</v>
      </c>
      <c r="BG99" s="69">
        <v>113.40614525139665</v>
      </c>
      <c r="BH99" s="82">
        <f t="shared" si="98"/>
        <v>0.14196761528495497</v>
      </c>
      <c r="BI99" s="82">
        <f t="shared" si="99"/>
        <v>0.6044645979989851</v>
      </c>
      <c r="BJ99" s="82">
        <f t="shared" si="100"/>
        <v>0.5361261496475317</v>
      </c>
      <c r="BK99" s="32">
        <f t="shared" si="101"/>
        <v>0.5361261496475317</v>
      </c>
      <c r="BL99" s="82" t="s">
        <v>549</v>
      </c>
      <c r="BM99" s="82" t="s">
        <v>554</v>
      </c>
      <c r="BN99" s="88" t="s">
        <v>619</v>
      </c>
      <c r="BO99">
        <v>3.2835235730383374</v>
      </c>
      <c r="BP99">
        <v>0.6</v>
      </c>
      <c r="BQ99" s="136">
        <v>0</v>
      </c>
      <c r="BR99" s="32">
        <v>0</v>
      </c>
      <c r="BS99" s="32">
        <v>37.95986622073579</v>
      </c>
      <c r="BT99" s="82">
        <f t="shared" si="102"/>
        <v>0.08649987210030509</v>
      </c>
      <c r="BU99" s="52">
        <f t="shared" si="103"/>
        <v>0.015806167400881053</v>
      </c>
      <c r="BV99" s="52">
        <f t="shared" si="104"/>
        <v>0</v>
      </c>
      <c r="BW99" s="32">
        <f t="shared" si="105"/>
        <v>0</v>
      </c>
      <c r="BX99" s="133">
        <v>0.9900990099009901</v>
      </c>
      <c r="BY99" s="32">
        <f aca="true" t="shared" si="110" ref="BY99:BY130">ABS(BX99-AB99)</f>
        <v>0.2259010866121578</v>
      </c>
      <c r="BZ99" s="32">
        <f aca="true" t="shared" si="111" ref="BZ99:BZ130">IF(R99=1,ABS(BX99-AB99),ABS(BX99-AC99))</f>
        <v>1.99009900990099</v>
      </c>
      <c r="CA99" s="51">
        <v>3.146425321645356</v>
      </c>
      <c r="CB99" s="51">
        <v>3.146425321645356</v>
      </c>
      <c r="CC99" s="49">
        <f aca="true" t="shared" si="112" ref="CC99:CC130">IF(AJ99="Left",CA99,CB99)</f>
        <v>3.146425321645356</v>
      </c>
      <c r="CD99" s="49">
        <f aca="true" t="shared" si="113" ref="CD99:CD130">ABS(CC99-AK99)</f>
        <v>0.8818936097072076</v>
      </c>
      <c r="CE99" s="49">
        <f aca="true" t="shared" si="114" ref="CE99:CE130">IF(R99=1,ABS(CC99-AK99),ABS(CC99-AL99))</f>
        <v>1.451886150764103</v>
      </c>
      <c r="CF99" s="49">
        <v>0.6</v>
      </c>
      <c r="CG99" s="49">
        <f aca="true" t="shared" si="115" ref="CG99:CG130">(CF99+AT99)/AU99</f>
        <v>0.015806167400881053</v>
      </c>
      <c r="CH99" s="49">
        <f aca="true" t="shared" si="116" ref="CH99:CH130">ABS(CG99-AW99)</f>
        <v>0</v>
      </c>
      <c r="CI99" s="49">
        <f aca="true" t="shared" si="117" ref="CI99:CI130">IF(R99=1,ABS(CG99-AW99),ABS(CG99-AX99))</f>
        <v>0.015806167400881053</v>
      </c>
      <c r="CJ99" s="49">
        <v>-1.2131645328001852</v>
      </c>
      <c r="CK99" s="49">
        <f aca="true" t="shared" si="118" ref="CK99:CK130">(CJ99+BF99)/BG99</f>
        <v>0.6444697975156661</v>
      </c>
      <c r="CL99" s="49">
        <f t="shared" si="106"/>
        <v>0.10834364786813444</v>
      </c>
      <c r="CM99" s="49">
        <v>0.6</v>
      </c>
      <c r="CN99" s="49">
        <f aca="true" t="shared" si="119" ref="CN99:CN130">(CM99+BR99)/BS99</f>
        <v>0.015806167400881053</v>
      </c>
      <c r="CO99" s="49">
        <f t="shared" si="107"/>
        <v>0.015806167400881053</v>
      </c>
      <c r="CP99" s="132" t="s">
        <v>63</v>
      </c>
      <c r="CQ99" s="69" t="s">
        <v>108</v>
      </c>
      <c r="CR99" s="60">
        <v>1.2484851601305547</v>
      </c>
      <c r="CS99" s="60">
        <f aca="true" t="shared" si="120" ref="CS99:CS130">ABS(CR99-AB99)</f>
        <v>0.48428723684172237</v>
      </c>
      <c r="CT99" s="60">
        <f aca="true" t="shared" si="121" ref="CT99:CT130">IF(R99=1,ABS(CR99-AB99),ABS(CR99-AC99))</f>
        <v>2.2484851601305547</v>
      </c>
      <c r="CU99" s="32">
        <v>2.1922129213046455</v>
      </c>
      <c r="CV99" s="82">
        <f aca="true" t="shared" si="122" ref="CV99:CV130">ABS(CU99-AK99)</f>
        <v>1.836106010047918</v>
      </c>
      <c r="CW99" s="82">
        <f aca="true" t="shared" si="123" ref="CW99:CW130">IF(R99=1,ABS(CU99-AK99),ABS(CU99-AL99))</f>
        <v>2.4060985511048134</v>
      </c>
      <c r="CX99">
        <v>1.7442562749739292</v>
      </c>
      <c r="CY99">
        <f aca="true" t="shared" si="124" ref="CY99:CY130">(CX99+AT99)/AU99</f>
        <v>0.04595001112045857</v>
      </c>
      <c r="CZ99">
        <f aca="true" t="shared" si="125" ref="CZ99:CZ130">ABS(CY99-AW99)</f>
        <v>0.03014384371957752</v>
      </c>
      <c r="DA99">
        <f aca="true" t="shared" si="126" ref="DA99:DA130">IF(R99=1,ABS(CY99-AW99),ABS(CY99-AX99))</f>
        <v>0.04595001112045857</v>
      </c>
      <c r="DB99">
        <v>-1.2131645328001852</v>
      </c>
      <c r="DC99">
        <f aca="true" t="shared" si="127" ref="DC99:DC130">(DB99+BF99)/BG99</f>
        <v>0.6444697975156661</v>
      </c>
      <c r="DD99">
        <f t="shared" si="108"/>
        <v>0.10834364786813444</v>
      </c>
      <c r="DE99">
        <v>1.7442562749739292</v>
      </c>
      <c r="DF99">
        <f aca="true" t="shared" si="128" ref="DF99:DF130">(DE99+BR99)/BS99</f>
        <v>0.04595001112045857</v>
      </c>
      <c r="DG99">
        <f t="shared" si="109"/>
        <v>0.04595001112045857</v>
      </c>
      <c r="DH99" s="12">
        <v>0</v>
      </c>
      <c r="DI99" s="145">
        <v>1</v>
      </c>
    </row>
    <row r="100" spans="1:113" s="32" customFormat="1" ht="12.75">
      <c r="A100" s="34">
        <v>12</v>
      </c>
      <c r="B100" s="35" t="s">
        <v>227</v>
      </c>
      <c r="C100" t="s">
        <v>654</v>
      </c>
      <c r="D100" s="58">
        <v>28331</v>
      </c>
      <c r="E100" s="36">
        <v>7</v>
      </c>
      <c r="F100" s="35">
        <v>3</v>
      </c>
      <c r="G100" s="35">
        <v>1</v>
      </c>
      <c r="H100" s="35">
        <v>0</v>
      </c>
      <c r="I100" s="35">
        <v>0</v>
      </c>
      <c r="J100" s="104">
        <f t="shared" si="83"/>
        <v>39.285714285714285</v>
      </c>
      <c r="K100" s="104">
        <f t="shared" si="84"/>
        <v>0.42857142857142855</v>
      </c>
      <c r="L100" s="103">
        <f t="shared" si="85"/>
        <v>1</v>
      </c>
      <c r="M100" s="103">
        <f t="shared" si="86"/>
        <v>1</v>
      </c>
      <c r="N100" s="105">
        <f t="shared" si="87"/>
        <v>0</v>
      </c>
      <c r="O100" s="103">
        <f t="shared" si="88"/>
        <v>0</v>
      </c>
      <c r="P100" s="105">
        <f t="shared" si="89"/>
        <v>39.285714285714285</v>
      </c>
      <c r="Q100" s="37" t="s">
        <v>294</v>
      </c>
      <c r="R100" s="35">
        <v>1</v>
      </c>
      <c r="S100" s="36" t="s">
        <v>365</v>
      </c>
      <c r="T100" s="38">
        <v>0</v>
      </c>
      <c r="U100" s="37">
        <v>1</v>
      </c>
      <c r="V100" s="36" t="s">
        <v>371</v>
      </c>
      <c r="W100" s="39">
        <v>0</v>
      </c>
      <c r="X100" s="36"/>
      <c r="Y100" s="35">
        <v>1</v>
      </c>
      <c r="Z100" s="36" t="s">
        <v>327</v>
      </c>
      <c r="AA100" s="31">
        <v>7.044684568582015</v>
      </c>
      <c r="AB100" s="32">
        <v>1</v>
      </c>
      <c r="AC100" s="32">
        <v>-1</v>
      </c>
      <c r="AD100" s="32">
        <f t="shared" si="90"/>
        <v>1</v>
      </c>
      <c r="AE100" s="32">
        <v>2.4290301260500997</v>
      </c>
      <c r="AF100" s="32">
        <v>2.6370643759579995</v>
      </c>
      <c r="AG100" s="32">
        <v>2.1667749516958676</v>
      </c>
      <c r="AH100" s="32">
        <v>3.653531996944153</v>
      </c>
      <c r="AI100" s="32">
        <v>4.595805077745967</v>
      </c>
      <c r="AJ100" s="81" t="s">
        <v>388</v>
      </c>
      <c r="AK100">
        <f t="shared" si="91"/>
        <v>2.6370643759579995</v>
      </c>
      <c r="AL100">
        <f t="shared" si="92"/>
        <v>2.1667749516958676</v>
      </c>
      <c r="AM100" s="32">
        <f t="shared" si="93"/>
        <v>2.6370643759579995</v>
      </c>
      <c r="AN100" s="77" t="s">
        <v>551</v>
      </c>
      <c r="AO100" s="77" t="s">
        <v>556</v>
      </c>
      <c r="AP100" s="90" t="s">
        <v>619</v>
      </c>
      <c r="AQ100" s="90">
        <v>7.781525793004563</v>
      </c>
      <c r="AR100" s="32">
        <v>2.5</v>
      </c>
      <c r="AS100"/>
      <c r="AT100" s="32">
        <v>13.8</v>
      </c>
      <c r="AU100" s="32">
        <v>44.10303030303031</v>
      </c>
      <c r="AV100" s="82">
        <f t="shared" si="94"/>
        <v>0.1764397081002821</v>
      </c>
      <c r="AW100" s="82">
        <f t="shared" si="95"/>
        <v>0.3695891163941184</v>
      </c>
      <c r="AX100" s="82"/>
      <c r="AY100" s="32">
        <f t="shared" si="97"/>
        <v>0.3695891163941184</v>
      </c>
      <c r="AZ100" s="80" t="s">
        <v>546</v>
      </c>
      <c r="BA100" t="s">
        <v>558</v>
      </c>
      <c r="BB100" s="1" t="s">
        <v>620</v>
      </c>
      <c r="BC100" s="33">
        <v>10.2</v>
      </c>
      <c r="BD100" s="32">
        <v>1.0223175008364418</v>
      </c>
      <c r="BE100" s="137"/>
      <c r="BF100" s="69">
        <v>74.3</v>
      </c>
      <c r="BG100" s="69">
        <v>113.40614525139665</v>
      </c>
      <c r="BH100" s="82">
        <f t="shared" si="98"/>
        <v>0.08994221589481617</v>
      </c>
      <c r="BI100" s="82">
        <f t="shared" si="99"/>
        <v>0.6641819747409923</v>
      </c>
      <c r="BJ100" s="82">
        <f t="shared" si="100"/>
        <v>0.6551673177436119</v>
      </c>
      <c r="BK100" s="32">
        <f t="shared" si="101"/>
        <v>0.6641819747409923</v>
      </c>
      <c r="BL100" s="77" t="s">
        <v>622</v>
      </c>
      <c r="BM100" s="77" t="s">
        <v>556</v>
      </c>
      <c r="BN100" s="88" t="s">
        <v>619</v>
      </c>
      <c r="BO100" s="32">
        <v>7.781525793004563</v>
      </c>
      <c r="BP100" s="32">
        <v>2.5</v>
      </c>
      <c r="BQ100" s="136"/>
      <c r="BR100" s="32">
        <v>13.8</v>
      </c>
      <c r="BS100" s="32">
        <v>44.10303030303031</v>
      </c>
      <c r="BT100" s="82">
        <f t="shared" si="102"/>
        <v>0.1764397081002821</v>
      </c>
      <c r="BU100" s="52">
        <f t="shared" si="103"/>
        <v>0.3695891163941184</v>
      </c>
      <c r="BV100" s="52">
        <f t="shared" si="104"/>
        <v>0.31290366909440703</v>
      </c>
      <c r="BW100" s="32">
        <f t="shared" si="105"/>
        <v>0.3695891163941184</v>
      </c>
      <c r="BX100" s="133">
        <v>0.9900990099009901</v>
      </c>
      <c r="BY100" s="32">
        <f t="shared" si="110"/>
        <v>0.00990099009900991</v>
      </c>
      <c r="BZ100" s="32">
        <f t="shared" si="111"/>
        <v>0.00990099009900991</v>
      </c>
      <c r="CA100" s="51">
        <v>3.146425321645356</v>
      </c>
      <c r="CB100" s="51">
        <v>3.146425321645356</v>
      </c>
      <c r="CC100" s="49">
        <f t="shared" si="112"/>
        <v>3.146425321645356</v>
      </c>
      <c r="CD100" s="49">
        <f t="shared" si="113"/>
        <v>0.5093609456873565</v>
      </c>
      <c r="CE100" s="49">
        <f t="shared" si="114"/>
        <v>0.5093609456873565</v>
      </c>
      <c r="CF100" s="49">
        <v>3.1</v>
      </c>
      <c r="CG100" s="49">
        <f t="shared" si="115"/>
        <v>0.3831936237460492</v>
      </c>
      <c r="CH100" s="49">
        <f t="shared" si="116"/>
        <v>0.013604507351930806</v>
      </c>
      <c r="CI100" s="49">
        <f t="shared" si="117"/>
        <v>0.013604507351930806</v>
      </c>
      <c r="CJ100" s="49">
        <v>-1.2131645328001852</v>
      </c>
      <c r="CK100" s="49">
        <f t="shared" si="118"/>
        <v>0.6444697975156661</v>
      </c>
      <c r="CL100" s="49">
        <f t="shared" si="106"/>
        <v>0.019712177225326144</v>
      </c>
      <c r="CM100" s="49">
        <v>3.1</v>
      </c>
      <c r="CN100" s="49">
        <f t="shared" si="119"/>
        <v>0.3831936237460492</v>
      </c>
      <c r="CO100" s="49">
        <f t="shared" si="107"/>
        <v>0.013604507351930806</v>
      </c>
      <c r="CP100" s="133" t="s">
        <v>62</v>
      </c>
      <c r="CQ100" s="69" t="s">
        <v>107</v>
      </c>
      <c r="CR100" s="70">
        <v>0.9</v>
      </c>
      <c r="CS100" s="60">
        <f t="shared" si="120"/>
        <v>0.09999999999999998</v>
      </c>
      <c r="CT100" s="60">
        <f t="shared" si="121"/>
        <v>0.09999999999999998</v>
      </c>
      <c r="CU100" s="32">
        <v>4.491477352374246</v>
      </c>
      <c r="CV100" s="82">
        <f t="shared" si="122"/>
        <v>1.8544129764162465</v>
      </c>
      <c r="CW100" s="82">
        <f t="shared" si="123"/>
        <v>1.8544129764162465</v>
      </c>
      <c r="CX100" s="32">
        <v>5</v>
      </c>
      <c r="CY100">
        <f t="shared" si="124"/>
        <v>0.4262745636938298</v>
      </c>
      <c r="CZ100">
        <f t="shared" si="125"/>
        <v>0.05668544729971142</v>
      </c>
      <c r="DA100">
        <f t="shared" si="126"/>
        <v>0.05668544729971142</v>
      </c>
      <c r="DB100">
        <v>-8.6</v>
      </c>
      <c r="DC100">
        <f t="shared" si="127"/>
        <v>0.5793336847342572</v>
      </c>
      <c r="DD100">
        <f t="shared" si="108"/>
        <v>0.0848482900067351</v>
      </c>
      <c r="DE100" s="32">
        <v>5</v>
      </c>
      <c r="DF100">
        <f t="shared" si="128"/>
        <v>0.4262745636938298</v>
      </c>
      <c r="DG100">
        <f t="shared" si="109"/>
        <v>0.05668544729971142</v>
      </c>
      <c r="DH100" s="33">
        <v>0</v>
      </c>
      <c r="DI100" s="146">
        <v>1</v>
      </c>
    </row>
    <row r="101" spans="1:113" ht="13.5">
      <c r="A101" s="19">
        <v>21</v>
      </c>
      <c r="B101" s="20" t="s">
        <v>228</v>
      </c>
      <c r="C101" t="s">
        <v>655</v>
      </c>
      <c r="D101" s="58">
        <v>28471</v>
      </c>
      <c r="E101" s="22">
        <v>57</v>
      </c>
      <c r="F101" s="20">
        <v>16</v>
      </c>
      <c r="G101" s="20">
        <v>5</v>
      </c>
      <c r="H101" s="20">
        <v>0</v>
      </c>
      <c r="I101" s="20">
        <v>0</v>
      </c>
      <c r="J101" s="104">
        <f t="shared" si="83"/>
        <v>16.374269005847953</v>
      </c>
      <c r="K101" s="104">
        <f t="shared" si="84"/>
        <v>0.2807017543859649</v>
      </c>
      <c r="L101" s="103">
        <f t="shared" si="85"/>
        <v>1</v>
      </c>
      <c r="M101" s="103">
        <f t="shared" si="86"/>
        <v>1</v>
      </c>
      <c r="N101" s="105">
        <f t="shared" si="87"/>
        <v>0</v>
      </c>
      <c r="O101" s="103">
        <f t="shared" si="88"/>
        <v>0</v>
      </c>
      <c r="P101" s="105">
        <f t="shared" si="89"/>
        <v>16.374269005847953</v>
      </c>
      <c r="Q101" s="26" t="s">
        <v>298</v>
      </c>
      <c r="R101" s="20">
        <v>0</v>
      </c>
      <c r="S101" s="22"/>
      <c r="T101" s="27">
        <v>0</v>
      </c>
      <c r="U101" s="26">
        <v>0</v>
      </c>
      <c r="V101" s="22"/>
      <c r="W101" s="28">
        <v>1</v>
      </c>
      <c r="X101" s="22" t="s">
        <v>428</v>
      </c>
      <c r="Y101" s="20">
        <v>1</v>
      </c>
      <c r="Z101" s="22" t="s">
        <v>328</v>
      </c>
      <c r="AA101" s="31">
        <v>7.044684568582015</v>
      </c>
      <c r="AB101">
        <v>1</v>
      </c>
      <c r="AC101" s="32">
        <v>-1</v>
      </c>
      <c r="AD101" s="32">
        <f t="shared" si="90"/>
        <v>-1</v>
      </c>
      <c r="AE101" s="32">
        <v>2.4290301260500997</v>
      </c>
      <c r="AF101">
        <v>2.6370643759579995</v>
      </c>
      <c r="AG101">
        <v>2.1667749516958676</v>
      </c>
      <c r="AH101">
        <v>3.653531996944153</v>
      </c>
      <c r="AI101">
        <v>4.595805077745967</v>
      </c>
      <c r="AJ101" s="1" t="s">
        <v>389</v>
      </c>
      <c r="AK101">
        <f t="shared" si="91"/>
        <v>3.653531996944153</v>
      </c>
      <c r="AL101">
        <f t="shared" si="92"/>
        <v>4.595805077745967</v>
      </c>
      <c r="AM101" s="32">
        <f t="shared" si="93"/>
        <v>4.595805077745967</v>
      </c>
      <c r="AN101" s="79" t="s">
        <v>546</v>
      </c>
      <c r="AO101" s="79" t="s">
        <v>557</v>
      </c>
      <c r="AP101" s="90" t="s">
        <v>619</v>
      </c>
      <c r="AQ101" s="90">
        <v>10.2</v>
      </c>
      <c r="AR101">
        <v>-5.75</v>
      </c>
      <c r="AS101">
        <v>-7.6</v>
      </c>
      <c r="AT101" s="32">
        <v>74.3</v>
      </c>
      <c r="AU101" s="32">
        <v>113.40614525139665</v>
      </c>
      <c r="AV101" s="82">
        <f t="shared" si="94"/>
        <v>0.08994221589481617</v>
      </c>
      <c r="AW101" s="82">
        <f t="shared" si="95"/>
        <v>0.6044645979989851</v>
      </c>
      <c r="AX101" s="82">
        <f t="shared" si="96"/>
        <v>0.5881515490376705</v>
      </c>
      <c r="AY101" s="32">
        <f t="shared" si="97"/>
        <v>0.5881515490376705</v>
      </c>
      <c r="AZ101" s="79" t="s">
        <v>546</v>
      </c>
      <c r="BA101" s="79" t="s">
        <v>557</v>
      </c>
      <c r="BB101" s="90" t="s">
        <v>619</v>
      </c>
      <c r="BC101" s="12">
        <v>10.2</v>
      </c>
      <c r="BD101">
        <v>-5.75</v>
      </c>
      <c r="BE101" s="136">
        <v>-7.6</v>
      </c>
      <c r="BF101" s="32">
        <v>74.3</v>
      </c>
      <c r="BG101" s="32">
        <v>113.40614525139665</v>
      </c>
      <c r="BH101" s="82">
        <f t="shared" si="98"/>
        <v>0.08994221589481617</v>
      </c>
      <c r="BI101" s="82">
        <f t="shared" si="99"/>
        <v>0.6044645979989851</v>
      </c>
      <c r="BJ101" s="82">
        <f t="shared" si="100"/>
        <v>0.5881515490376705</v>
      </c>
      <c r="BK101" s="32">
        <f t="shared" si="101"/>
        <v>0.5881515490376705</v>
      </c>
      <c r="BL101" s="82" t="s">
        <v>623</v>
      </c>
      <c r="BM101" s="82" t="s">
        <v>557</v>
      </c>
      <c r="BN101" s="88" t="s">
        <v>619</v>
      </c>
      <c r="BO101">
        <v>4.266666666666667</v>
      </c>
      <c r="BP101">
        <v>1.5147031661722643</v>
      </c>
      <c r="BQ101" s="136">
        <v>0</v>
      </c>
      <c r="BR101" s="92">
        <v>0</v>
      </c>
      <c r="BS101" s="82">
        <v>39.10614525139665</v>
      </c>
      <c r="BT101" s="82">
        <f t="shared" si="102"/>
        <v>0.1091047619047619</v>
      </c>
      <c r="BU101" s="52">
        <f t="shared" si="103"/>
        <v>0.03873312382069076</v>
      </c>
      <c r="BV101" s="52">
        <f t="shared" si="104"/>
        <v>0</v>
      </c>
      <c r="BW101" s="32">
        <f t="shared" si="105"/>
        <v>0</v>
      </c>
      <c r="BX101" s="133">
        <v>0.9900990099009901</v>
      </c>
      <c r="BY101" s="32">
        <f t="shared" si="110"/>
        <v>0.00990099009900991</v>
      </c>
      <c r="BZ101" s="32">
        <f t="shared" si="111"/>
        <v>1.99009900990099</v>
      </c>
      <c r="CA101" s="51">
        <v>3.146425321645356</v>
      </c>
      <c r="CB101" s="51">
        <v>3.146425321645356</v>
      </c>
      <c r="CC101" s="49">
        <f t="shared" si="112"/>
        <v>3.146425321645356</v>
      </c>
      <c r="CD101" s="49">
        <f t="shared" si="113"/>
        <v>0.5071066752987972</v>
      </c>
      <c r="CE101" s="49">
        <f t="shared" si="114"/>
        <v>1.4493797561006114</v>
      </c>
      <c r="CF101" s="49">
        <v>-1.2131645328001852</v>
      </c>
      <c r="CG101" s="49">
        <f t="shared" si="115"/>
        <v>0.6444697975156661</v>
      </c>
      <c r="CH101" s="49">
        <f t="shared" si="116"/>
        <v>0.04000519951668102</v>
      </c>
      <c r="CI101" s="49">
        <f t="shared" si="117"/>
        <v>0.0563182484779956</v>
      </c>
      <c r="CJ101" s="49">
        <v>-1.2131645328001852</v>
      </c>
      <c r="CK101" s="49">
        <f t="shared" si="118"/>
        <v>0.6444697975156661</v>
      </c>
      <c r="CL101" s="49">
        <f t="shared" si="106"/>
        <v>0.0563182484779956</v>
      </c>
      <c r="CM101" s="49">
        <v>2.3</v>
      </c>
      <c r="CN101" s="49">
        <f t="shared" si="119"/>
        <v>0.05881428571428571</v>
      </c>
      <c r="CO101" s="49">
        <f t="shared" si="107"/>
        <v>0.05881428571428571</v>
      </c>
      <c r="CP101" s="133" t="s">
        <v>65</v>
      </c>
      <c r="CQ101" s="69" t="s">
        <v>111</v>
      </c>
      <c r="CR101" s="70">
        <v>4.1</v>
      </c>
      <c r="CS101" s="60">
        <f t="shared" si="120"/>
        <v>3.0999999999999996</v>
      </c>
      <c r="CT101" s="60">
        <f t="shared" si="121"/>
        <v>5.1</v>
      </c>
      <c r="CU101" s="32">
        <v>2.519848509268111</v>
      </c>
      <c r="CV101" s="82">
        <f t="shared" si="122"/>
        <v>1.1336834876760422</v>
      </c>
      <c r="CW101" s="82">
        <f t="shared" si="123"/>
        <v>2.0759565684778565</v>
      </c>
      <c r="CX101">
        <v>3</v>
      </c>
      <c r="CY101">
        <f t="shared" si="124"/>
        <v>0.681620910653852</v>
      </c>
      <c r="CZ101">
        <f t="shared" si="125"/>
        <v>0.07715631265486689</v>
      </c>
      <c r="DA101">
        <f t="shared" si="126"/>
        <v>0.09346936161618147</v>
      </c>
      <c r="DB101">
        <v>3</v>
      </c>
      <c r="DC101">
        <f t="shared" si="127"/>
        <v>0.681620910653852</v>
      </c>
      <c r="DD101">
        <f t="shared" si="108"/>
        <v>0.09346936161618147</v>
      </c>
      <c r="DE101">
        <v>4.9</v>
      </c>
      <c r="DF101">
        <f t="shared" si="128"/>
        <v>0.12530000000000002</v>
      </c>
      <c r="DG101">
        <f t="shared" si="109"/>
        <v>0.12530000000000002</v>
      </c>
      <c r="DH101" s="12">
        <v>0</v>
      </c>
      <c r="DI101" s="145">
        <v>1</v>
      </c>
    </row>
    <row r="102" spans="1:113" ht="12.75">
      <c r="A102" s="19">
        <v>10</v>
      </c>
      <c r="B102" s="20" t="s">
        <v>229</v>
      </c>
      <c r="C102" t="s">
        <v>656</v>
      </c>
      <c r="D102" s="58">
        <v>28471</v>
      </c>
      <c r="E102" s="22">
        <v>15</v>
      </c>
      <c r="F102" s="20">
        <v>1</v>
      </c>
      <c r="G102" s="20">
        <v>0</v>
      </c>
      <c r="H102" s="20">
        <v>0</v>
      </c>
      <c r="I102" s="20">
        <v>0</v>
      </c>
      <c r="J102" s="104">
        <f t="shared" si="83"/>
        <v>6.666666666666667</v>
      </c>
      <c r="K102" s="104">
        <f t="shared" si="84"/>
        <v>0.06666666666666667</v>
      </c>
      <c r="L102" s="103">
        <f t="shared" si="85"/>
        <v>1</v>
      </c>
      <c r="M102" s="103">
        <f t="shared" si="86"/>
        <v>1</v>
      </c>
      <c r="N102" s="105">
        <f t="shared" si="87"/>
        <v>0</v>
      </c>
      <c r="O102" s="103">
        <f t="shared" si="88"/>
        <v>0</v>
      </c>
      <c r="P102" s="105">
        <f t="shared" si="89"/>
        <v>6.666666666666667</v>
      </c>
      <c r="Q102" s="26" t="s">
        <v>298</v>
      </c>
      <c r="R102" s="20">
        <v>0</v>
      </c>
      <c r="S102" s="22"/>
      <c r="T102" s="27">
        <v>0</v>
      </c>
      <c r="U102" s="26">
        <v>1</v>
      </c>
      <c r="V102" s="22" t="s">
        <v>368</v>
      </c>
      <c r="W102" s="28">
        <v>0</v>
      </c>
      <c r="X102" s="22"/>
      <c r="Y102" s="20">
        <v>1</v>
      </c>
      <c r="Z102" s="22" t="s">
        <v>309</v>
      </c>
      <c r="AA102" s="31">
        <v>7.044684568582015</v>
      </c>
      <c r="AB102">
        <v>1</v>
      </c>
      <c r="AC102" s="32">
        <v>-1</v>
      </c>
      <c r="AD102" s="32">
        <f t="shared" si="90"/>
        <v>-1</v>
      </c>
      <c r="AE102" s="32">
        <v>2.4290301260500997</v>
      </c>
      <c r="AF102">
        <v>2.6370643759579995</v>
      </c>
      <c r="AG102">
        <v>2.1667749516958676</v>
      </c>
      <c r="AH102">
        <v>3.653531996944153</v>
      </c>
      <c r="AI102">
        <v>4.595805077745967</v>
      </c>
      <c r="AJ102" s="1" t="s">
        <v>389</v>
      </c>
      <c r="AK102">
        <f t="shared" si="91"/>
        <v>3.653531996944153</v>
      </c>
      <c r="AL102">
        <f t="shared" si="92"/>
        <v>4.595805077745967</v>
      </c>
      <c r="AM102" s="32">
        <f t="shared" si="93"/>
        <v>4.595805077745967</v>
      </c>
      <c r="AN102" s="80" t="s">
        <v>549</v>
      </c>
      <c r="AO102" s="80" t="s">
        <v>554</v>
      </c>
      <c r="AP102" s="91" t="s">
        <v>619</v>
      </c>
      <c r="AQ102" s="91">
        <v>3.2835235730383374</v>
      </c>
      <c r="AR102">
        <v>0.6</v>
      </c>
      <c r="AS102">
        <v>0</v>
      </c>
      <c r="AT102" s="32">
        <v>0</v>
      </c>
      <c r="AU102" s="32">
        <v>37.95986622073579</v>
      </c>
      <c r="AV102" s="82">
        <f t="shared" si="94"/>
        <v>0.08649987210030509</v>
      </c>
      <c r="AW102" s="82">
        <f t="shared" si="95"/>
        <v>0.015806167400881053</v>
      </c>
      <c r="AX102" s="82">
        <f t="shared" si="96"/>
        <v>0</v>
      </c>
      <c r="AY102" s="32">
        <f t="shared" si="97"/>
        <v>0</v>
      </c>
      <c r="AZ102" s="80" t="s">
        <v>546</v>
      </c>
      <c r="BA102" s="80" t="s">
        <v>557</v>
      </c>
      <c r="BB102" s="91" t="s">
        <v>619</v>
      </c>
      <c r="BC102" s="12">
        <v>10.2</v>
      </c>
      <c r="BD102">
        <v>-5.75</v>
      </c>
      <c r="BE102">
        <v>-7.6</v>
      </c>
      <c r="BF102" s="69">
        <v>74.3</v>
      </c>
      <c r="BG102" s="69">
        <v>113.40614525139665</v>
      </c>
      <c r="BH102" s="82">
        <f t="shared" si="98"/>
        <v>0.08994221589481617</v>
      </c>
      <c r="BI102" s="82">
        <f t="shared" si="99"/>
        <v>0.6044645979989851</v>
      </c>
      <c r="BJ102" s="82">
        <f t="shared" si="100"/>
        <v>0.5881515490376705</v>
      </c>
      <c r="BK102" s="32">
        <f t="shared" si="101"/>
        <v>0.5881515490376705</v>
      </c>
      <c r="BL102" s="82" t="s">
        <v>549</v>
      </c>
      <c r="BM102" s="82" t="s">
        <v>554</v>
      </c>
      <c r="BN102" s="88" t="s">
        <v>619</v>
      </c>
      <c r="BO102">
        <v>3.2835235730383374</v>
      </c>
      <c r="BP102">
        <v>0.6</v>
      </c>
      <c r="BQ102" s="136">
        <v>0</v>
      </c>
      <c r="BR102" s="32">
        <v>0</v>
      </c>
      <c r="BS102" s="32">
        <v>37.95986622073579</v>
      </c>
      <c r="BT102" s="82">
        <f t="shared" si="102"/>
        <v>0.08649987210030509</v>
      </c>
      <c r="BU102" s="52">
        <f t="shared" si="103"/>
        <v>0.015806167400881053</v>
      </c>
      <c r="BV102" s="52">
        <f t="shared" si="104"/>
        <v>0</v>
      </c>
      <c r="BW102" s="32">
        <f t="shared" si="105"/>
        <v>0</v>
      </c>
      <c r="BX102" s="133">
        <v>0.9900990099009901</v>
      </c>
      <c r="BY102" s="32">
        <f t="shared" si="110"/>
        <v>0.00990099009900991</v>
      </c>
      <c r="BZ102" s="32">
        <f t="shared" si="111"/>
        <v>1.99009900990099</v>
      </c>
      <c r="CA102" s="51">
        <v>3.146425321645356</v>
      </c>
      <c r="CB102" s="51">
        <v>3.146425321645356</v>
      </c>
      <c r="CC102" s="49">
        <f t="shared" si="112"/>
        <v>3.146425321645356</v>
      </c>
      <c r="CD102" s="49">
        <f t="shared" si="113"/>
        <v>0.5071066752987972</v>
      </c>
      <c r="CE102" s="49">
        <f t="shared" si="114"/>
        <v>1.4493797561006114</v>
      </c>
      <c r="CF102" s="49">
        <v>0.6</v>
      </c>
      <c r="CG102" s="49">
        <f t="shared" si="115"/>
        <v>0.015806167400881053</v>
      </c>
      <c r="CH102" s="49">
        <f t="shared" si="116"/>
        <v>0</v>
      </c>
      <c r="CI102" s="49">
        <f t="shared" si="117"/>
        <v>0.015806167400881053</v>
      </c>
      <c r="CJ102" s="49">
        <v>-1.2131645328001852</v>
      </c>
      <c r="CK102" s="49">
        <f t="shared" si="118"/>
        <v>0.6444697975156661</v>
      </c>
      <c r="CL102" s="49">
        <f t="shared" si="106"/>
        <v>0.0563182484779956</v>
      </c>
      <c r="CM102" s="49">
        <v>0.6</v>
      </c>
      <c r="CN102" s="49">
        <f t="shared" si="119"/>
        <v>0.015806167400881053</v>
      </c>
      <c r="CO102" s="49">
        <f t="shared" si="107"/>
        <v>0.015806167400881053</v>
      </c>
      <c r="CP102" s="132" t="s">
        <v>63</v>
      </c>
      <c r="CQ102" s="69" t="s">
        <v>108</v>
      </c>
      <c r="CR102" s="60">
        <v>1.2484851601305547</v>
      </c>
      <c r="CS102" s="60">
        <f t="shared" si="120"/>
        <v>0.24848516013055466</v>
      </c>
      <c r="CT102" s="60">
        <f t="shared" si="121"/>
        <v>2.2484851601305547</v>
      </c>
      <c r="CU102" s="32">
        <v>2.1922129213046455</v>
      </c>
      <c r="CV102" s="82">
        <f t="shared" si="122"/>
        <v>1.4613190756395076</v>
      </c>
      <c r="CW102" s="82">
        <f t="shared" si="123"/>
        <v>2.403592156441322</v>
      </c>
      <c r="CX102">
        <v>1.7442562749739292</v>
      </c>
      <c r="CY102">
        <f t="shared" si="124"/>
        <v>0.04595001112045857</v>
      </c>
      <c r="CZ102">
        <f t="shared" si="125"/>
        <v>0.03014384371957752</v>
      </c>
      <c r="DA102">
        <f t="shared" si="126"/>
        <v>0.04595001112045857</v>
      </c>
      <c r="DB102">
        <v>-1.2131645328001852</v>
      </c>
      <c r="DC102">
        <f t="shared" si="127"/>
        <v>0.6444697975156661</v>
      </c>
      <c r="DD102">
        <f t="shared" si="108"/>
        <v>0.0563182484779956</v>
      </c>
      <c r="DE102">
        <v>1.7442562749739292</v>
      </c>
      <c r="DF102">
        <f t="shared" si="128"/>
        <v>0.04595001112045857</v>
      </c>
      <c r="DG102">
        <f t="shared" si="109"/>
        <v>0.04595001112045857</v>
      </c>
      <c r="DH102" s="12">
        <v>0</v>
      </c>
      <c r="DI102" s="145">
        <v>1</v>
      </c>
    </row>
    <row r="103" spans="1:113" ht="13.5">
      <c r="A103" s="19">
        <v>11</v>
      </c>
      <c r="B103" s="20" t="s">
        <v>230</v>
      </c>
      <c r="C103" t="s">
        <v>657</v>
      </c>
      <c r="D103" s="58">
        <v>28478</v>
      </c>
      <c r="E103" s="22">
        <v>29</v>
      </c>
      <c r="F103" s="20">
        <v>11</v>
      </c>
      <c r="G103" s="20">
        <v>2</v>
      </c>
      <c r="H103" s="20">
        <v>0</v>
      </c>
      <c r="I103" s="20">
        <v>0</v>
      </c>
      <c r="J103" s="104">
        <f t="shared" si="83"/>
        <v>31.60919540229885</v>
      </c>
      <c r="K103" s="104">
        <f t="shared" si="84"/>
        <v>0.3793103448275862</v>
      </c>
      <c r="L103" s="103">
        <f t="shared" si="85"/>
        <v>1</v>
      </c>
      <c r="M103" s="103">
        <f t="shared" si="86"/>
        <v>1</v>
      </c>
      <c r="N103" s="105">
        <f t="shared" si="87"/>
        <v>0</v>
      </c>
      <c r="O103" s="103">
        <f t="shared" si="88"/>
        <v>0</v>
      </c>
      <c r="P103" s="105">
        <f t="shared" si="89"/>
        <v>31.60919540229885</v>
      </c>
      <c r="Q103" s="26" t="s">
        <v>298</v>
      </c>
      <c r="R103" s="20">
        <v>0</v>
      </c>
      <c r="S103" s="22"/>
      <c r="T103" s="27">
        <v>0</v>
      </c>
      <c r="U103" s="26">
        <v>0</v>
      </c>
      <c r="V103" s="22"/>
      <c r="W103" s="28">
        <v>0</v>
      </c>
      <c r="X103" s="22" t="s">
        <v>429</v>
      </c>
      <c r="Y103" s="20">
        <v>0</v>
      </c>
      <c r="Z103" s="22" t="s">
        <v>329</v>
      </c>
      <c r="AA103" s="31">
        <v>7.044684568582015</v>
      </c>
      <c r="AB103">
        <v>1</v>
      </c>
      <c r="AC103" s="32">
        <v>-1</v>
      </c>
      <c r="AD103" s="32">
        <f t="shared" si="90"/>
        <v>-1</v>
      </c>
      <c r="AE103" s="32">
        <v>2.4290301260500997</v>
      </c>
      <c r="AF103">
        <v>2.6370643759579995</v>
      </c>
      <c r="AG103">
        <v>2.1667749516958676</v>
      </c>
      <c r="AH103">
        <v>3.653531996944153</v>
      </c>
      <c r="AI103">
        <v>4.595805077745967</v>
      </c>
      <c r="AJ103" s="1" t="s">
        <v>389</v>
      </c>
      <c r="AK103">
        <f t="shared" si="91"/>
        <v>3.653531996944153</v>
      </c>
      <c r="AL103">
        <f t="shared" si="92"/>
        <v>4.595805077745967</v>
      </c>
      <c r="AM103" s="32">
        <f t="shared" si="93"/>
        <v>4.595805077745967</v>
      </c>
      <c r="AN103" s="79" t="s">
        <v>546</v>
      </c>
      <c r="AO103" s="79" t="s">
        <v>557</v>
      </c>
      <c r="AP103" s="90" t="s">
        <v>619</v>
      </c>
      <c r="AQ103" s="90">
        <v>10.2</v>
      </c>
      <c r="AR103">
        <v>-5.75</v>
      </c>
      <c r="AS103">
        <v>-7.6</v>
      </c>
      <c r="AT103" s="32">
        <v>74.3</v>
      </c>
      <c r="AU103" s="32">
        <v>113.40614525139665</v>
      </c>
      <c r="AV103" s="82">
        <f t="shared" si="94"/>
        <v>0.08994221589481617</v>
      </c>
      <c r="AW103" s="82">
        <f t="shared" si="95"/>
        <v>0.6044645979989851</v>
      </c>
      <c r="AX103" s="82">
        <f t="shared" si="96"/>
        <v>0.5881515490376705</v>
      </c>
      <c r="AY103" s="32">
        <f t="shared" si="97"/>
        <v>0.5881515490376705</v>
      </c>
      <c r="AZ103" s="79" t="s">
        <v>546</v>
      </c>
      <c r="BA103" s="79" t="s">
        <v>557</v>
      </c>
      <c r="BB103" s="90" t="s">
        <v>619</v>
      </c>
      <c r="BC103" s="12">
        <v>10.2</v>
      </c>
      <c r="BD103">
        <v>-5.75</v>
      </c>
      <c r="BE103" s="136">
        <v>-7.6</v>
      </c>
      <c r="BF103" s="32">
        <v>74.3</v>
      </c>
      <c r="BG103" s="32">
        <v>113.40614525139665</v>
      </c>
      <c r="BH103" s="82">
        <f t="shared" si="98"/>
        <v>0.08994221589481617</v>
      </c>
      <c r="BI103" s="82">
        <f t="shared" si="99"/>
        <v>0.6044645979989851</v>
      </c>
      <c r="BJ103" s="82">
        <f t="shared" si="100"/>
        <v>0.5881515490376705</v>
      </c>
      <c r="BK103" s="32">
        <f t="shared" si="101"/>
        <v>0.5881515490376705</v>
      </c>
      <c r="BL103" s="82" t="s">
        <v>623</v>
      </c>
      <c r="BM103" s="82" t="s">
        <v>557</v>
      </c>
      <c r="BN103" s="88" t="s">
        <v>619</v>
      </c>
      <c r="BO103">
        <v>4.266666666666667</v>
      </c>
      <c r="BP103">
        <v>1.5147031661722643</v>
      </c>
      <c r="BQ103" s="136">
        <v>0</v>
      </c>
      <c r="BR103" s="92">
        <v>0</v>
      </c>
      <c r="BS103" s="82">
        <v>39.10614525139665</v>
      </c>
      <c r="BT103" s="82">
        <f t="shared" si="102"/>
        <v>0.1091047619047619</v>
      </c>
      <c r="BU103" s="52">
        <f t="shared" si="103"/>
        <v>0.03873312382069076</v>
      </c>
      <c r="BV103" s="52">
        <f t="shared" si="104"/>
        <v>0</v>
      </c>
      <c r="BW103" s="32">
        <f t="shared" si="105"/>
        <v>0</v>
      </c>
      <c r="BX103" s="133">
        <v>0.9900990099009901</v>
      </c>
      <c r="BY103" s="32">
        <f t="shared" si="110"/>
        <v>0.00990099009900991</v>
      </c>
      <c r="BZ103" s="32">
        <f t="shared" si="111"/>
        <v>1.99009900990099</v>
      </c>
      <c r="CA103" s="51">
        <v>3.146425321645356</v>
      </c>
      <c r="CB103" s="51">
        <v>3.146425321645356</v>
      </c>
      <c r="CC103" s="49">
        <f t="shared" si="112"/>
        <v>3.146425321645356</v>
      </c>
      <c r="CD103" s="49">
        <f t="shared" si="113"/>
        <v>0.5071066752987972</v>
      </c>
      <c r="CE103" s="49">
        <f t="shared" si="114"/>
        <v>1.4493797561006114</v>
      </c>
      <c r="CF103" s="49">
        <v>-1.2131645328001852</v>
      </c>
      <c r="CG103" s="49">
        <f t="shared" si="115"/>
        <v>0.6444697975156661</v>
      </c>
      <c r="CH103" s="49">
        <f t="shared" si="116"/>
        <v>0.04000519951668102</v>
      </c>
      <c r="CI103" s="49">
        <f t="shared" si="117"/>
        <v>0.0563182484779956</v>
      </c>
      <c r="CJ103" s="49">
        <v>-1.2131645328001852</v>
      </c>
      <c r="CK103" s="49">
        <f t="shared" si="118"/>
        <v>0.6444697975156661</v>
      </c>
      <c r="CL103" s="49">
        <f t="shared" si="106"/>
        <v>0.0563182484779956</v>
      </c>
      <c r="CM103" s="49">
        <v>2.3</v>
      </c>
      <c r="CN103" s="49">
        <f t="shared" si="119"/>
        <v>0.05881428571428571</v>
      </c>
      <c r="CO103" s="49">
        <f t="shared" si="107"/>
        <v>0.05881428571428571</v>
      </c>
      <c r="CP103" s="132" t="s">
        <v>64</v>
      </c>
      <c r="CQ103" s="69" t="s">
        <v>110</v>
      </c>
      <c r="CR103" s="64">
        <v>0</v>
      </c>
      <c r="CS103" s="60">
        <f t="shared" si="120"/>
        <v>1</v>
      </c>
      <c r="CT103" s="60">
        <f t="shared" si="121"/>
        <v>1</v>
      </c>
      <c r="CU103" s="32">
        <v>4.598311472409459</v>
      </c>
      <c r="CV103" s="82">
        <f t="shared" si="122"/>
        <v>0.9447794754653058</v>
      </c>
      <c r="CW103" s="82">
        <f t="shared" si="123"/>
        <v>0.0025063946634915624</v>
      </c>
      <c r="CX103">
        <v>-13.5</v>
      </c>
      <c r="CY103">
        <f t="shared" si="124"/>
        <v>0.5361261496475317</v>
      </c>
      <c r="CZ103">
        <f t="shared" si="125"/>
        <v>0.06833844835145342</v>
      </c>
      <c r="DA103">
        <f t="shared" si="126"/>
        <v>0.05202539939013884</v>
      </c>
      <c r="DB103">
        <v>-13.5</v>
      </c>
      <c r="DC103">
        <f t="shared" si="127"/>
        <v>0.5361261496475317</v>
      </c>
      <c r="DD103">
        <f t="shared" si="108"/>
        <v>0.05202539939013884</v>
      </c>
      <c r="DE103">
        <v>0</v>
      </c>
      <c r="DF103">
        <f t="shared" si="128"/>
        <v>0</v>
      </c>
      <c r="DG103">
        <f t="shared" si="109"/>
        <v>0</v>
      </c>
      <c r="DH103" s="12">
        <v>0</v>
      </c>
      <c r="DI103" s="145">
        <v>1</v>
      </c>
    </row>
    <row r="104" spans="1:113" ht="13.5">
      <c r="A104" s="19">
        <v>17</v>
      </c>
      <c r="B104" s="20" t="s">
        <v>231</v>
      </c>
      <c r="C104" t="s">
        <v>658</v>
      </c>
      <c r="D104" s="58">
        <v>28640</v>
      </c>
      <c r="E104" s="22">
        <v>15</v>
      </c>
      <c r="F104" s="20">
        <v>2</v>
      </c>
      <c r="G104" s="20">
        <v>0</v>
      </c>
      <c r="H104" s="20">
        <v>0</v>
      </c>
      <c r="I104" s="20">
        <v>0</v>
      </c>
      <c r="J104" s="104">
        <f t="shared" si="83"/>
        <v>13.333333333333334</v>
      </c>
      <c r="K104" s="104">
        <f t="shared" si="84"/>
        <v>0.13333333333333333</v>
      </c>
      <c r="L104" s="103">
        <f t="shared" si="85"/>
        <v>1</v>
      </c>
      <c r="M104" s="103">
        <f t="shared" si="86"/>
        <v>1</v>
      </c>
      <c r="N104" s="105">
        <f t="shared" si="87"/>
        <v>0</v>
      </c>
      <c r="O104" s="103">
        <f t="shared" si="88"/>
        <v>0</v>
      </c>
      <c r="P104" s="105">
        <f t="shared" si="89"/>
        <v>13.333333333333334</v>
      </c>
      <c r="Q104" s="26" t="s">
        <v>298</v>
      </c>
      <c r="R104" s="20">
        <v>0</v>
      </c>
      <c r="S104" s="22"/>
      <c r="T104" s="27">
        <v>0</v>
      </c>
      <c r="U104" s="26">
        <v>0</v>
      </c>
      <c r="V104" s="22"/>
      <c r="W104" s="28">
        <v>0</v>
      </c>
      <c r="X104" s="22"/>
      <c r="Y104" s="20">
        <v>0</v>
      </c>
      <c r="Z104" s="22" t="s">
        <v>322</v>
      </c>
      <c r="AA104" s="31">
        <v>7.044684568582015</v>
      </c>
      <c r="AB104">
        <v>0</v>
      </c>
      <c r="AC104" s="32">
        <v>-1</v>
      </c>
      <c r="AD104" s="32">
        <f t="shared" si="90"/>
        <v>-1</v>
      </c>
      <c r="AE104" s="32">
        <v>2.6491253425930807</v>
      </c>
      <c r="AF104">
        <v>2.1667749516958676</v>
      </c>
      <c r="AG104">
        <v>1.9466797351528866</v>
      </c>
      <c r="AH104">
        <v>2.9246242957313004</v>
      </c>
      <c r="AI104">
        <v>4.595805077745967</v>
      </c>
      <c r="AJ104" s="1" t="s">
        <v>389</v>
      </c>
      <c r="AK104">
        <f t="shared" si="91"/>
        <v>2.9246242957313004</v>
      </c>
      <c r="AL104">
        <f t="shared" si="92"/>
        <v>4.595805077745967</v>
      </c>
      <c r="AM104" s="32">
        <f t="shared" si="93"/>
        <v>4.595805077745967</v>
      </c>
      <c r="AN104" s="79" t="s">
        <v>546</v>
      </c>
      <c r="AO104" s="79" t="s">
        <v>557</v>
      </c>
      <c r="AP104" s="90" t="s">
        <v>619</v>
      </c>
      <c r="AQ104" s="90">
        <v>21.761363636363637</v>
      </c>
      <c r="AR104">
        <v>-3.986118382716214</v>
      </c>
      <c r="AS104">
        <v>-7.6</v>
      </c>
      <c r="AT104" s="32">
        <v>74.3</v>
      </c>
      <c r="AU104" s="32">
        <v>113.40614525139665</v>
      </c>
      <c r="AV104" s="82">
        <f t="shared" si="94"/>
        <v>0.19188875160268826</v>
      </c>
      <c r="AW104" s="82">
        <f t="shared" si="95"/>
        <v>0.6200182667474788</v>
      </c>
      <c r="AX104" s="82">
        <f t="shared" si="96"/>
        <v>0.5881515490376705</v>
      </c>
      <c r="AY104" s="32">
        <f t="shared" si="97"/>
        <v>0.5881515490376705</v>
      </c>
      <c r="AZ104" s="79" t="s">
        <v>546</v>
      </c>
      <c r="BA104" s="79" t="s">
        <v>557</v>
      </c>
      <c r="BB104" s="90" t="s">
        <v>619</v>
      </c>
      <c r="BC104" s="12">
        <v>21.761363636363637</v>
      </c>
      <c r="BD104">
        <v>-3.986118382716214</v>
      </c>
      <c r="BE104" s="136">
        <v>-7.6</v>
      </c>
      <c r="BF104" s="32">
        <v>74.3</v>
      </c>
      <c r="BG104" s="32">
        <v>113.40614525139665</v>
      </c>
      <c r="BH104" s="82">
        <f t="shared" si="98"/>
        <v>0.19188875160268826</v>
      </c>
      <c r="BI104" s="82">
        <f t="shared" si="99"/>
        <v>0.6200182667474788</v>
      </c>
      <c r="BJ104" s="82">
        <f t="shared" si="100"/>
        <v>0.5881515490376705</v>
      </c>
      <c r="BK104" s="32">
        <f t="shared" si="101"/>
        <v>0.5881515490376705</v>
      </c>
      <c r="BL104" s="82" t="s">
        <v>623</v>
      </c>
      <c r="BM104" s="82" t="s">
        <v>557</v>
      </c>
      <c r="BN104" s="88" t="s">
        <v>619</v>
      </c>
      <c r="BO104">
        <v>16.186363636363637</v>
      </c>
      <c r="BP104">
        <v>1.5147031661722643</v>
      </c>
      <c r="BQ104" s="136">
        <v>0</v>
      </c>
      <c r="BR104" s="92">
        <v>0</v>
      </c>
      <c r="BS104" s="82">
        <v>39.10614525139665</v>
      </c>
      <c r="BT104" s="82">
        <f t="shared" si="102"/>
        <v>0.4139084415584416</v>
      </c>
      <c r="BU104" s="52">
        <f t="shared" si="103"/>
        <v>0.03873312382069076</v>
      </c>
      <c r="BV104" s="52">
        <f t="shared" si="104"/>
        <v>0</v>
      </c>
      <c r="BW104" s="32">
        <f t="shared" si="105"/>
        <v>0</v>
      </c>
      <c r="BX104" s="133">
        <v>0.9900990099009901</v>
      </c>
      <c r="BY104" s="32">
        <f t="shared" si="110"/>
        <v>0.9900990099009901</v>
      </c>
      <c r="BZ104" s="32">
        <f t="shared" si="111"/>
        <v>1.99009900990099</v>
      </c>
      <c r="CA104" s="51">
        <v>3.146425321645356</v>
      </c>
      <c r="CB104" s="51">
        <v>3.146425321645356</v>
      </c>
      <c r="CC104" s="49">
        <f t="shared" si="112"/>
        <v>3.146425321645356</v>
      </c>
      <c r="CD104" s="49">
        <f t="shared" si="113"/>
        <v>0.22180102591405548</v>
      </c>
      <c r="CE104" s="49">
        <f t="shared" si="114"/>
        <v>1.4493797561006114</v>
      </c>
      <c r="CF104" s="49">
        <v>-1.2131645328001852</v>
      </c>
      <c r="CG104" s="49">
        <f t="shared" si="115"/>
        <v>0.6444697975156661</v>
      </c>
      <c r="CH104" s="49">
        <f t="shared" si="116"/>
        <v>0.02445153076818729</v>
      </c>
      <c r="CI104" s="49">
        <f t="shared" si="117"/>
        <v>0.0563182484779956</v>
      </c>
      <c r="CJ104" s="49">
        <v>-1.2131645328001852</v>
      </c>
      <c r="CK104" s="49">
        <f t="shared" si="118"/>
        <v>0.6444697975156661</v>
      </c>
      <c r="CL104" s="49">
        <f t="shared" si="106"/>
        <v>0.0563182484779956</v>
      </c>
      <c r="CM104" s="49">
        <v>2.3</v>
      </c>
      <c r="CN104" s="49">
        <f t="shared" si="119"/>
        <v>0.05881428571428571</v>
      </c>
      <c r="CO104" s="49">
        <f t="shared" si="107"/>
        <v>0.05881428571428571</v>
      </c>
      <c r="CP104" s="133" t="s">
        <v>65</v>
      </c>
      <c r="CQ104" s="69" t="s">
        <v>111</v>
      </c>
      <c r="CR104" s="70">
        <v>4.1</v>
      </c>
      <c r="CS104" s="60">
        <f t="shared" si="120"/>
        <v>4.1</v>
      </c>
      <c r="CT104" s="60">
        <f t="shared" si="121"/>
        <v>5.1</v>
      </c>
      <c r="CU104" s="32">
        <v>2.519848509268111</v>
      </c>
      <c r="CV104" s="82">
        <f t="shared" si="122"/>
        <v>0.40477578646318957</v>
      </c>
      <c r="CW104" s="82">
        <f t="shared" si="123"/>
        <v>2.0759565684778565</v>
      </c>
      <c r="CX104">
        <v>3</v>
      </c>
      <c r="CY104">
        <f t="shared" si="124"/>
        <v>0.681620910653852</v>
      </c>
      <c r="CZ104">
        <f t="shared" si="125"/>
        <v>0.061602643906373156</v>
      </c>
      <c r="DA104">
        <f t="shared" si="126"/>
        <v>0.09346936161618147</v>
      </c>
      <c r="DB104">
        <v>3</v>
      </c>
      <c r="DC104">
        <f t="shared" si="127"/>
        <v>0.681620910653852</v>
      </c>
      <c r="DD104">
        <f t="shared" si="108"/>
        <v>0.09346936161618147</v>
      </c>
      <c r="DE104">
        <v>4.9</v>
      </c>
      <c r="DF104">
        <f t="shared" si="128"/>
        <v>0.12530000000000002</v>
      </c>
      <c r="DG104">
        <f t="shared" si="109"/>
        <v>0.12530000000000002</v>
      </c>
      <c r="DH104" s="12">
        <v>0</v>
      </c>
      <c r="DI104" s="145">
        <v>1</v>
      </c>
    </row>
    <row r="105" spans="1:113" ht="13.5">
      <c r="A105" s="19">
        <v>18</v>
      </c>
      <c r="B105" s="20" t="s">
        <v>232</v>
      </c>
      <c r="C105" t="s">
        <v>659</v>
      </c>
      <c r="D105" s="58">
        <v>28696</v>
      </c>
      <c r="E105" s="22">
        <v>115</v>
      </c>
      <c r="F105" s="20">
        <v>47</v>
      </c>
      <c r="G105" s="20">
        <v>2</v>
      </c>
      <c r="H105" s="20">
        <v>0</v>
      </c>
      <c r="I105" s="20">
        <v>0</v>
      </c>
      <c r="J105" s="104">
        <f t="shared" si="83"/>
        <v>34.05797101449276</v>
      </c>
      <c r="K105" s="104">
        <f t="shared" si="84"/>
        <v>0.40869565217391307</v>
      </c>
      <c r="L105" s="103">
        <f t="shared" si="85"/>
        <v>1</v>
      </c>
      <c r="M105" s="103">
        <f t="shared" si="86"/>
        <v>1</v>
      </c>
      <c r="N105" s="105">
        <f t="shared" si="87"/>
        <v>0</v>
      </c>
      <c r="O105" s="103">
        <f t="shared" si="88"/>
        <v>0</v>
      </c>
      <c r="P105" s="105">
        <f t="shared" si="89"/>
        <v>34.05797101449276</v>
      </c>
      <c r="Q105" s="26" t="s">
        <v>294</v>
      </c>
      <c r="R105" s="20">
        <v>1</v>
      </c>
      <c r="S105" s="22"/>
      <c r="T105" s="27">
        <v>0</v>
      </c>
      <c r="U105" s="26">
        <v>0</v>
      </c>
      <c r="V105" s="22"/>
      <c r="W105" s="28">
        <v>1</v>
      </c>
      <c r="X105" s="22" t="s">
        <v>430</v>
      </c>
      <c r="Y105" s="20">
        <v>1</v>
      </c>
      <c r="Z105" s="22" t="s">
        <v>330</v>
      </c>
      <c r="AA105" s="31">
        <v>7.044684568582015</v>
      </c>
      <c r="AB105">
        <v>0</v>
      </c>
      <c r="AC105" s="32">
        <v>-1</v>
      </c>
      <c r="AD105" s="32">
        <f t="shared" si="90"/>
        <v>0</v>
      </c>
      <c r="AE105" s="32">
        <v>2.6491253425930807</v>
      </c>
      <c r="AF105">
        <v>2.1667749516958676</v>
      </c>
      <c r="AG105">
        <v>1.9466797351528866</v>
      </c>
      <c r="AH105">
        <v>2.9246242957313004</v>
      </c>
      <c r="AI105">
        <v>4.595805077745967</v>
      </c>
      <c r="AJ105" s="1" t="s">
        <v>389</v>
      </c>
      <c r="AK105">
        <f t="shared" si="91"/>
        <v>2.9246242957313004</v>
      </c>
      <c r="AL105">
        <f t="shared" si="92"/>
        <v>4.595805077745967</v>
      </c>
      <c r="AM105" s="32">
        <f t="shared" si="93"/>
        <v>2.9246242957313004</v>
      </c>
      <c r="AN105" s="79" t="s">
        <v>546</v>
      </c>
      <c r="AO105" s="79" t="s">
        <v>557</v>
      </c>
      <c r="AP105" s="90" t="s">
        <v>619</v>
      </c>
      <c r="AQ105" s="90">
        <v>21.761363636363637</v>
      </c>
      <c r="AR105">
        <v>-3.986118382716214</v>
      </c>
      <c r="AT105" s="32">
        <v>74.3</v>
      </c>
      <c r="AU105" s="32">
        <v>113.40614525139665</v>
      </c>
      <c r="AV105" s="82">
        <f t="shared" si="94"/>
        <v>0.19188875160268826</v>
      </c>
      <c r="AW105" s="82">
        <f t="shared" si="95"/>
        <v>0.6200182667474788</v>
      </c>
      <c r="AX105" s="82"/>
      <c r="AY105" s="32">
        <f t="shared" si="97"/>
        <v>0.6200182667474788</v>
      </c>
      <c r="AZ105" s="79" t="s">
        <v>546</v>
      </c>
      <c r="BA105" s="79" t="s">
        <v>557</v>
      </c>
      <c r="BB105" s="90" t="s">
        <v>619</v>
      </c>
      <c r="BC105" s="12">
        <v>21.761363636363637</v>
      </c>
      <c r="BD105">
        <v>-3.986118382716214</v>
      </c>
      <c r="BE105" s="137"/>
      <c r="BF105" s="32">
        <v>74.3</v>
      </c>
      <c r="BG105" s="32">
        <v>113.40614525139665</v>
      </c>
      <c r="BH105" s="82">
        <f t="shared" si="98"/>
        <v>0.19188875160268826</v>
      </c>
      <c r="BI105" s="82">
        <f t="shared" si="99"/>
        <v>0.6200182667474788</v>
      </c>
      <c r="BJ105" s="82">
        <f t="shared" si="100"/>
        <v>0.6551673177436119</v>
      </c>
      <c r="BK105" s="32">
        <f t="shared" si="101"/>
        <v>0.6200182667474788</v>
      </c>
      <c r="BL105" s="82" t="s">
        <v>623</v>
      </c>
      <c r="BM105" s="82" t="s">
        <v>557</v>
      </c>
      <c r="BN105" s="88" t="s">
        <v>619</v>
      </c>
      <c r="BO105">
        <v>16.186363636363637</v>
      </c>
      <c r="BP105">
        <v>1.5147031661722643</v>
      </c>
      <c r="BQ105" s="137"/>
      <c r="BR105" s="92">
        <v>0</v>
      </c>
      <c r="BS105" s="82">
        <v>39.10614525139665</v>
      </c>
      <c r="BT105" s="82">
        <f t="shared" si="102"/>
        <v>0.4139084415584416</v>
      </c>
      <c r="BU105" s="52">
        <f t="shared" si="103"/>
        <v>0.03873312382069076</v>
      </c>
      <c r="BV105" s="52">
        <f t="shared" si="104"/>
        <v>0</v>
      </c>
      <c r="BW105" s="32">
        <f t="shared" si="105"/>
        <v>0.03873312382069076</v>
      </c>
      <c r="BX105" s="133">
        <v>0.9900990099009901</v>
      </c>
      <c r="BY105" s="32">
        <f t="shared" si="110"/>
        <v>0.9900990099009901</v>
      </c>
      <c r="BZ105" s="32">
        <f t="shared" si="111"/>
        <v>0.9900990099009901</v>
      </c>
      <c r="CA105" s="51">
        <v>3.146425321645356</v>
      </c>
      <c r="CB105" s="51">
        <v>3.146425321645356</v>
      </c>
      <c r="CC105" s="49">
        <f t="shared" si="112"/>
        <v>3.146425321645356</v>
      </c>
      <c r="CD105" s="49">
        <f t="shared" si="113"/>
        <v>0.22180102591405548</v>
      </c>
      <c r="CE105" s="49">
        <f t="shared" si="114"/>
        <v>0.22180102591405548</v>
      </c>
      <c r="CF105" s="49">
        <v>-1.2131645328001852</v>
      </c>
      <c r="CG105" s="49">
        <f t="shared" si="115"/>
        <v>0.6444697975156661</v>
      </c>
      <c r="CH105" s="49">
        <f t="shared" si="116"/>
        <v>0.02445153076818729</v>
      </c>
      <c r="CI105" s="49">
        <f t="shared" si="117"/>
        <v>0.02445153076818729</v>
      </c>
      <c r="CJ105" s="49">
        <v>-1.2131645328001852</v>
      </c>
      <c r="CK105" s="49">
        <f t="shared" si="118"/>
        <v>0.6444697975156661</v>
      </c>
      <c r="CL105" s="49">
        <f t="shared" si="106"/>
        <v>0.02445153076818729</v>
      </c>
      <c r="CM105" s="49">
        <v>2.3</v>
      </c>
      <c r="CN105" s="49">
        <f t="shared" si="119"/>
        <v>0.05881428571428571</v>
      </c>
      <c r="CO105" s="49">
        <f t="shared" si="107"/>
        <v>0.020081161893594948</v>
      </c>
      <c r="CP105" s="132" t="s">
        <v>63</v>
      </c>
      <c r="CQ105" s="69" t="s">
        <v>108</v>
      </c>
      <c r="CR105" s="60">
        <v>1.2484851601305547</v>
      </c>
      <c r="CS105" s="60">
        <f t="shared" si="120"/>
        <v>1.2484851601305547</v>
      </c>
      <c r="CT105" s="60">
        <f t="shared" si="121"/>
        <v>1.2484851601305547</v>
      </c>
      <c r="CU105" s="32">
        <v>2.1922129213046455</v>
      </c>
      <c r="CV105" s="82">
        <f t="shared" si="122"/>
        <v>0.7324113744266549</v>
      </c>
      <c r="CW105" s="82">
        <f t="shared" si="123"/>
        <v>0.7324113744266549</v>
      </c>
      <c r="CX105">
        <v>-1.2131645328001852</v>
      </c>
      <c r="CY105">
        <f t="shared" si="124"/>
        <v>0.6444697975156661</v>
      </c>
      <c r="CZ105">
        <f t="shared" si="125"/>
        <v>0.02445153076818729</v>
      </c>
      <c r="DA105">
        <f t="shared" si="126"/>
        <v>0.02445153076818729</v>
      </c>
      <c r="DB105">
        <v>-1.2131645328001852</v>
      </c>
      <c r="DC105">
        <f t="shared" si="127"/>
        <v>0.6444697975156661</v>
      </c>
      <c r="DD105">
        <f t="shared" si="108"/>
        <v>0.02445153076818729</v>
      </c>
      <c r="DE105">
        <v>1.4251802670093525</v>
      </c>
      <c r="DF105">
        <f t="shared" si="128"/>
        <v>0.03644389539923916</v>
      </c>
      <c r="DG105">
        <f t="shared" si="109"/>
        <v>0.0022892284214516</v>
      </c>
      <c r="DH105" s="12">
        <v>0</v>
      </c>
      <c r="DI105" s="145">
        <v>1</v>
      </c>
    </row>
    <row r="106" spans="1:113" ht="12.75">
      <c r="A106" s="19">
        <v>19</v>
      </c>
      <c r="B106" s="20" t="s">
        <v>233</v>
      </c>
      <c r="C106" t="s">
        <v>660</v>
      </c>
      <c r="D106" s="58">
        <v>28696</v>
      </c>
      <c r="E106" s="22">
        <v>45</v>
      </c>
      <c r="F106" s="20">
        <v>17</v>
      </c>
      <c r="G106" s="20">
        <v>2</v>
      </c>
      <c r="H106" s="20">
        <v>0</v>
      </c>
      <c r="I106" s="20">
        <v>0</v>
      </c>
      <c r="J106" s="104">
        <f t="shared" si="83"/>
        <v>31.48148148148148</v>
      </c>
      <c r="K106" s="104">
        <f t="shared" si="84"/>
        <v>0.37777777777777777</v>
      </c>
      <c r="L106" s="103">
        <f t="shared" si="85"/>
        <v>1</v>
      </c>
      <c r="M106" s="103">
        <f t="shared" si="86"/>
        <v>1</v>
      </c>
      <c r="N106" s="105">
        <f t="shared" si="87"/>
        <v>0</v>
      </c>
      <c r="O106" s="103">
        <f t="shared" si="88"/>
        <v>0</v>
      </c>
      <c r="P106" s="105">
        <f t="shared" si="89"/>
        <v>31.48148148148148</v>
      </c>
      <c r="Q106" s="26" t="s">
        <v>298</v>
      </c>
      <c r="R106" s="20">
        <v>0</v>
      </c>
      <c r="S106" s="22"/>
      <c r="T106" s="27">
        <v>0</v>
      </c>
      <c r="U106" s="26">
        <v>0</v>
      </c>
      <c r="V106" s="22"/>
      <c r="W106" s="28">
        <v>1</v>
      </c>
      <c r="X106" s="22" t="s">
        <v>431</v>
      </c>
      <c r="Y106" s="20">
        <v>1</v>
      </c>
      <c r="Z106" s="22" t="s">
        <v>309</v>
      </c>
      <c r="AA106" s="31">
        <v>7.044684568582015</v>
      </c>
      <c r="AB106">
        <v>0</v>
      </c>
      <c r="AC106" s="32">
        <v>-1</v>
      </c>
      <c r="AD106" s="32">
        <f t="shared" si="90"/>
        <v>-1</v>
      </c>
      <c r="AE106" s="32">
        <v>2.6491253425930807</v>
      </c>
      <c r="AF106">
        <v>2.1667749516958676</v>
      </c>
      <c r="AG106">
        <v>1.9466797351528866</v>
      </c>
      <c r="AH106">
        <v>2.9246242957313004</v>
      </c>
      <c r="AI106">
        <v>4.595805077745967</v>
      </c>
      <c r="AJ106" s="1" t="s">
        <v>389</v>
      </c>
      <c r="AK106">
        <f t="shared" si="91"/>
        <v>2.9246242957313004</v>
      </c>
      <c r="AL106">
        <f t="shared" si="92"/>
        <v>4.595805077745967</v>
      </c>
      <c r="AM106" s="32">
        <f t="shared" si="93"/>
        <v>4.595805077745967</v>
      </c>
      <c r="AN106" s="80" t="s">
        <v>549</v>
      </c>
      <c r="AO106" s="80" t="s">
        <v>554</v>
      </c>
      <c r="AP106" s="91" t="s">
        <v>619</v>
      </c>
      <c r="AQ106" s="91">
        <v>3.2835235730383374</v>
      </c>
      <c r="AR106">
        <v>0.225</v>
      </c>
      <c r="AS106">
        <v>0</v>
      </c>
      <c r="AT106" s="32">
        <v>0</v>
      </c>
      <c r="AU106" s="32">
        <v>37.95986622073579</v>
      </c>
      <c r="AV106" s="82">
        <f t="shared" si="94"/>
        <v>0.08649987210030509</v>
      </c>
      <c r="AW106" s="82">
        <f t="shared" si="95"/>
        <v>0.005927312775330396</v>
      </c>
      <c r="AX106" s="82">
        <f t="shared" si="96"/>
        <v>0</v>
      </c>
      <c r="AY106" s="32">
        <f t="shared" si="97"/>
        <v>0</v>
      </c>
      <c r="AZ106" s="80" t="s">
        <v>546</v>
      </c>
      <c r="BA106" s="80" t="s">
        <v>557</v>
      </c>
      <c r="BB106" s="91" t="s">
        <v>619</v>
      </c>
      <c r="BC106" s="12">
        <v>21.761363636363637</v>
      </c>
      <c r="BD106">
        <v>-3.986118382716214</v>
      </c>
      <c r="BE106">
        <v>-7.6</v>
      </c>
      <c r="BF106" s="69">
        <v>74.3</v>
      </c>
      <c r="BG106" s="69">
        <v>113.40614525139665</v>
      </c>
      <c r="BH106" s="82">
        <f t="shared" si="98"/>
        <v>0.19188875160268826</v>
      </c>
      <c r="BI106" s="82">
        <f t="shared" si="99"/>
        <v>0.6200182667474788</v>
      </c>
      <c r="BJ106" s="82">
        <f t="shared" si="100"/>
        <v>0.5881515490376705</v>
      </c>
      <c r="BK106" s="32">
        <f t="shared" si="101"/>
        <v>0.5881515490376705</v>
      </c>
      <c r="BL106" s="82" t="s">
        <v>549</v>
      </c>
      <c r="BM106" s="82" t="s">
        <v>554</v>
      </c>
      <c r="BN106" s="88" t="s">
        <v>619</v>
      </c>
      <c r="BO106">
        <v>3.2835235730383374</v>
      </c>
      <c r="BP106">
        <v>0.225</v>
      </c>
      <c r="BQ106" s="136">
        <v>0</v>
      </c>
      <c r="BR106" s="32">
        <v>0</v>
      </c>
      <c r="BS106" s="32">
        <v>37.95986622073579</v>
      </c>
      <c r="BT106" s="82">
        <f t="shared" si="102"/>
        <v>0.08649987210030509</v>
      </c>
      <c r="BU106" s="52">
        <f t="shared" si="103"/>
        <v>0.005927312775330396</v>
      </c>
      <c r="BV106" s="52">
        <f t="shared" si="104"/>
        <v>0</v>
      </c>
      <c r="BW106" s="32">
        <f t="shared" si="105"/>
        <v>0</v>
      </c>
      <c r="BX106" s="133">
        <v>0.9900990099009901</v>
      </c>
      <c r="BY106" s="32">
        <f t="shared" si="110"/>
        <v>0.9900990099009901</v>
      </c>
      <c r="BZ106" s="32">
        <f t="shared" si="111"/>
        <v>1.99009900990099</v>
      </c>
      <c r="CA106" s="51">
        <v>3.146425321645356</v>
      </c>
      <c r="CB106" s="51">
        <v>3.146425321645356</v>
      </c>
      <c r="CC106" s="49">
        <f t="shared" si="112"/>
        <v>3.146425321645356</v>
      </c>
      <c r="CD106" s="49">
        <f t="shared" si="113"/>
        <v>0.22180102591405548</v>
      </c>
      <c r="CE106" s="49">
        <f t="shared" si="114"/>
        <v>1.4493797561006114</v>
      </c>
      <c r="CF106" s="49">
        <v>0.6</v>
      </c>
      <c r="CG106" s="49">
        <f t="shared" si="115"/>
        <v>0.015806167400881053</v>
      </c>
      <c r="CH106" s="49">
        <f t="shared" si="116"/>
        <v>0.009878854625550658</v>
      </c>
      <c r="CI106" s="49">
        <f t="shared" si="117"/>
        <v>0.015806167400881053</v>
      </c>
      <c r="CJ106" s="49">
        <v>-1.2131645328001852</v>
      </c>
      <c r="CK106" s="49">
        <f t="shared" si="118"/>
        <v>0.6444697975156661</v>
      </c>
      <c r="CL106" s="49">
        <f t="shared" si="106"/>
        <v>0.0563182484779956</v>
      </c>
      <c r="CM106" s="49">
        <v>0.6</v>
      </c>
      <c r="CN106" s="49">
        <f t="shared" si="119"/>
        <v>0.015806167400881053</v>
      </c>
      <c r="CO106" s="49">
        <f t="shared" si="107"/>
        <v>0.015806167400881053</v>
      </c>
      <c r="CP106" s="132" t="s">
        <v>63</v>
      </c>
      <c r="CQ106" s="69" t="s">
        <v>108</v>
      </c>
      <c r="CR106" s="60">
        <v>1.2484851601305547</v>
      </c>
      <c r="CS106" s="60">
        <f t="shared" si="120"/>
        <v>1.2484851601305547</v>
      </c>
      <c r="CT106" s="60">
        <f t="shared" si="121"/>
        <v>2.2484851601305547</v>
      </c>
      <c r="CU106" s="32">
        <v>2.1922129213046455</v>
      </c>
      <c r="CV106" s="82">
        <f t="shared" si="122"/>
        <v>0.7324113744266549</v>
      </c>
      <c r="CW106" s="82">
        <f t="shared" si="123"/>
        <v>2.403592156441322</v>
      </c>
      <c r="CX106">
        <v>1.7442562749739292</v>
      </c>
      <c r="CY106">
        <f t="shared" si="124"/>
        <v>0.04595001112045857</v>
      </c>
      <c r="CZ106">
        <f t="shared" si="125"/>
        <v>0.04002269834512818</v>
      </c>
      <c r="DA106">
        <f t="shared" si="126"/>
        <v>0.04595001112045857</v>
      </c>
      <c r="DB106">
        <v>-1.2131645328001852</v>
      </c>
      <c r="DC106">
        <f t="shared" si="127"/>
        <v>0.6444697975156661</v>
      </c>
      <c r="DD106">
        <f t="shared" si="108"/>
        <v>0.0563182484779956</v>
      </c>
      <c r="DE106">
        <v>1.7442562749739292</v>
      </c>
      <c r="DF106">
        <f t="shared" si="128"/>
        <v>0.04595001112045857</v>
      </c>
      <c r="DG106">
        <f t="shared" si="109"/>
        <v>0.04595001112045857</v>
      </c>
      <c r="DH106" s="12">
        <v>0</v>
      </c>
      <c r="DI106" s="145">
        <v>1</v>
      </c>
    </row>
    <row r="107" spans="1:113" ht="12.75">
      <c r="A107" s="19">
        <v>14</v>
      </c>
      <c r="B107" s="20" t="s">
        <v>234</v>
      </c>
      <c r="C107" t="s">
        <v>661</v>
      </c>
      <c r="D107" s="58">
        <v>28696</v>
      </c>
      <c r="E107" s="22">
        <v>20</v>
      </c>
      <c r="F107" s="20">
        <v>6</v>
      </c>
      <c r="G107" s="20">
        <v>1</v>
      </c>
      <c r="H107" s="20">
        <v>0</v>
      </c>
      <c r="I107" s="20">
        <v>0</v>
      </c>
      <c r="J107" s="104">
        <f t="shared" si="83"/>
        <v>27.499999999999996</v>
      </c>
      <c r="K107" s="104">
        <f t="shared" si="84"/>
        <v>0.3</v>
      </c>
      <c r="L107" s="103">
        <f t="shared" si="85"/>
        <v>1</v>
      </c>
      <c r="M107" s="103">
        <f t="shared" si="86"/>
        <v>1</v>
      </c>
      <c r="N107" s="105">
        <f t="shared" si="87"/>
        <v>0</v>
      </c>
      <c r="O107" s="103">
        <f t="shared" si="88"/>
        <v>0</v>
      </c>
      <c r="P107" s="105">
        <f t="shared" si="89"/>
        <v>27.499999999999996</v>
      </c>
      <c r="Q107" s="26" t="s">
        <v>298</v>
      </c>
      <c r="R107" s="20">
        <v>0</v>
      </c>
      <c r="S107" s="22"/>
      <c r="T107" s="27">
        <v>0</v>
      </c>
      <c r="U107" s="26">
        <v>0</v>
      </c>
      <c r="V107" s="22"/>
      <c r="W107" s="28">
        <v>1</v>
      </c>
      <c r="X107" s="22" t="s">
        <v>432</v>
      </c>
      <c r="Y107" s="20">
        <v>1</v>
      </c>
      <c r="Z107" s="22" t="s">
        <v>309</v>
      </c>
      <c r="AA107" s="31">
        <v>7.044684568582015</v>
      </c>
      <c r="AB107">
        <v>0</v>
      </c>
      <c r="AC107" s="32">
        <v>-1</v>
      </c>
      <c r="AD107" s="32">
        <f t="shared" si="90"/>
        <v>-1</v>
      </c>
      <c r="AE107" s="32">
        <v>2.6491253425930807</v>
      </c>
      <c r="AF107">
        <v>2.1667749516958676</v>
      </c>
      <c r="AG107">
        <v>1.9466797351528866</v>
      </c>
      <c r="AH107">
        <v>2.9246242957313004</v>
      </c>
      <c r="AI107">
        <v>4.595805077745967</v>
      </c>
      <c r="AJ107" s="1" t="s">
        <v>389</v>
      </c>
      <c r="AK107">
        <f t="shared" si="91"/>
        <v>2.9246242957313004</v>
      </c>
      <c r="AL107">
        <f t="shared" si="92"/>
        <v>4.595805077745967</v>
      </c>
      <c r="AM107" s="32">
        <f t="shared" si="93"/>
        <v>4.595805077745967</v>
      </c>
      <c r="AN107" s="80" t="s">
        <v>549</v>
      </c>
      <c r="AO107" s="80" t="s">
        <v>554</v>
      </c>
      <c r="AP107" s="91" t="s">
        <v>619</v>
      </c>
      <c r="AQ107" s="91">
        <v>3.2835235730383374</v>
      </c>
      <c r="AR107">
        <v>0.225</v>
      </c>
      <c r="AS107">
        <v>0</v>
      </c>
      <c r="AT107" s="32">
        <v>0</v>
      </c>
      <c r="AU107" s="32">
        <v>37.95986622073579</v>
      </c>
      <c r="AV107" s="82">
        <f t="shared" si="94"/>
        <v>0.08649987210030509</v>
      </c>
      <c r="AW107" s="82">
        <f t="shared" si="95"/>
        <v>0.005927312775330396</v>
      </c>
      <c r="AX107" s="82">
        <f t="shared" si="96"/>
        <v>0</v>
      </c>
      <c r="AY107" s="32">
        <f t="shared" si="97"/>
        <v>0</v>
      </c>
      <c r="AZ107" s="80" t="s">
        <v>546</v>
      </c>
      <c r="BA107" s="80" t="s">
        <v>557</v>
      </c>
      <c r="BB107" s="91" t="s">
        <v>619</v>
      </c>
      <c r="BC107" s="12">
        <v>21.761363636363637</v>
      </c>
      <c r="BD107">
        <v>-3.986118382716214</v>
      </c>
      <c r="BE107">
        <v>-7.6</v>
      </c>
      <c r="BF107" s="69">
        <v>74.3</v>
      </c>
      <c r="BG107" s="69">
        <v>113.40614525139665</v>
      </c>
      <c r="BH107" s="82">
        <f t="shared" si="98"/>
        <v>0.19188875160268826</v>
      </c>
      <c r="BI107" s="82">
        <f t="shared" si="99"/>
        <v>0.6200182667474788</v>
      </c>
      <c r="BJ107" s="82">
        <f t="shared" si="100"/>
        <v>0.5881515490376705</v>
      </c>
      <c r="BK107" s="32">
        <f t="shared" si="101"/>
        <v>0.5881515490376705</v>
      </c>
      <c r="BL107" s="82" t="s">
        <v>549</v>
      </c>
      <c r="BM107" s="82" t="s">
        <v>554</v>
      </c>
      <c r="BN107" s="88" t="s">
        <v>619</v>
      </c>
      <c r="BO107">
        <v>3.2835235730383374</v>
      </c>
      <c r="BP107">
        <v>0.225</v>
      </c>
      <c r="BQ107" s="136">
        <v>0</v>
      </c>
      <c r="BR107" s="32">
        <v>0</v>
      </c>
      <c r="BS107" s="32">
        <v>37.95986622073579</v>
      </c>
      <c r="BT107" s="82">
        <f t="shared" si="102"/>
        <v>0.08649987210030509</v>
      </c>
      <c r="BU107" s="52">
        <f t="shared" si="103"/>
        <v>0.005927312775330396</v>
      </c>
      <c r="BV107" s="52">
        <f t="shared" si="104"/>
        <v>0</v>
      </c>
      <c r="BW107" s="32">
        <f t="shared" si="105"/>
        <v>0</v>
      </c>
      <c r="BX107" s="133">
        <v>0.9900990099009901</v>
      </c>
      <c r="BY107" s="32">
        <f t="shared" si="110"/>
        <v>0.9900990099009901</v>
      </c>
      <c r="BZ107" s="32">
        <f t="shared" si="111"/>
        <v>1.99009900990099</v>
      </c>
      <c r="CA107" s="51">
        <v>3.146425321645356</v>
      </c>
      <c r="CB107" s="51">
        <v>3.146425321645356</v>
      </c>
      <c r="CC107" s="49">
        <f t="shared" si="112"/>
        <v>3.146425321645356</v>
      </c>
      <c r="CD107" s="49">
        <f t="shared" si="113"/>
        <v>0.22180102591405548</v>
      </c>
      <c r="CE107" s="49">
        <f t="shared" si="114"/>
        <v>1.4493797561006114</v>
      </c>
      <c r="CF107" s="49">
        <v>0.6</v>
      </c>
      <c r="CG107" s="49">
        <f t="shared" si="115"/>
        <v>0.015806167400881053</v>
      </c>
      <c r="CH107" s="49">
        <f t="shared" si="116"/>
        <v>0.009878854625550658</v>
      </c>
      <c r="CI107" s="49">
        <f t="shared" si="117"/>
        <v>0.015806167400881053</v>
      </c>
      <c r="CJ107" s="49">
        <v>-1.2131645328001852</v>
      </c>
      <c r="CK107" s="49">
        <f t="shared" si="118"/>
        <v>0.6444697975156661</v>
      </c>
      <c r="CL107" s="49">
        <f t="shared" si="106"/>
        <v>0.0563182484779956</v>
      </c>
      <c r="CM107" s="49">
        <v>0.6</v>
      </c>
      <c r="CN107" s="49">
        <f t="shared" si="119"/>
        <v>0.015806167400881053</v>
      </c>
      <c r="CO107" s="49">
        <f t="shared" si="107"/>
        <v>0.015806167400881053</v>
      </c>
      <c r="CP107" s="132" t="s">
        <v>63</v>
      </c>
      <c r="CQ107" s="69" t="s">
        <v>108</v>
      </c>
      <c r="CR107" s="60">
        <v>1.2484851601305547</v>
      </c>
      <c r="CS107" s="60">
        <f t="shared" si="120"/>
        <v>1.2484851601305547</v>
      </c>
      <c r="CT107" s="60">
        <f t="shared" si="121"/>
        <v>2.2484851601305547</v>
      </c>
      <c r="CU107" s="32">
        <v>2.1922129213046455</v>
      </c>
      <c r="CV107" s="82">
        <f t="shared" si="122"/>
        <v>0.7324113744266549</v>
      </c>
      <c r="CW107" s="82">
        <f t="shared" si="123"/>
        <v>2.403592156441322</v>
      </c>
      <c r="CX107">
        <v>1.7442562749739292</v>
      </c>
      <c r="CY107">
        <f t="shared" si="124"/>
        <v>0.04595001112045857</v>
      </c>
      <c r="CZ107">
        <f t="shared" si="125"/>
        <v>0.04002269834512818</v>
      </c>
      <c r="DA107">
        <f t="shared" si="126"/>
        <v>0.04595001112045857</v>
      </c>
      <c r="DB107">
        <v>-1.2131645328001852</v>
      </c>
      <c r="DC107">
        <f t="shared" si="127"/>
        <v>0.6444697975156661</v>
      </c>
      <c r="DD107">
        <f t="shared" si="108"/>
        <v>0.0563182484779956</v>
      </c>
      <c r="DE107">
        <v>1.7442562749739292</v>
      </c>
      <c r="DF107">
        <f t="shared" si="128"/>
        <v>0.04595001112045857</v>
      </c>
      <c r="DG107">
        <f t="shared" si="109"/>
        <v>0.04595001112045857</v>
      </c>
      <c r="DH107" s="12">
        <v>0</v>
      </c>
      <c r="DI107" s="145">
        <v>1</v>
      </c>
    </row>
    <row r="108" spans="1:113" ht="13.5">
      <c r="A108" s="19">
        <v>17</v>
      </c>
      <c r="B108" s="20" t="s">
        <v>235</v>
      </c>
      <c r="C108" t="s">
        <v>662</v>
      </c>
      <c r="D108" s="58">
        <v>28772</v>
      </c>
      <c r="E108" s="22">
        <v>59</v>
      </c>
      <c r="F108" s="20">
        <v>28</v>
      </c>
      <c r="G108" s="20">
        <v>2</v>
      </c>
      <c r="H108" s="20">
        <v>0</v>
      </c>
      <c r="I108" s="20">
        <v>0</v>
      </c>
      <c r="J108" s="104">
        <f t="shared" si="83"/>
        <v>39.548022598870055</v>
      </c>
      <c r="K108" s="104">
        <f t="shared" si="84"/>
        <v>0.4745762711864407</v>
      </c>
      <c r="L108" s="103">
        <f t="shared" si="85"/>
        <v>1</v>
      </c>
      <c r="M108" s="103">
        <f t="shared" si="86"/>
        <v>1</v>
      </c>
      <c r="N108" s="105">
        <f t="shared" si="87"/>
        <v>0</v>
      </c>
      <c r="O108" s="103">
        <f t="shared" si="88"/>
        <v>0</v>
      </c>
      <c r="P108" s="105">
        <f t="shared" si="89"/>
        <v>39.548022598870055</v>
      </c>
      <c r="Q108" s="26" t="s">
        <v>294</v>
      </c>
      <c r="R108" s="20">
        <v>1</v>
      </c>
      <c r="S108" s="22"/>
      <c r="T108" s="27">
        <v>0</v>
      </c>
      <c r="U108" s="26">
        <v>1</v>
      </c>
      <c r="V108" s="22" t="s">
        <v>373</v>
      </c>
      <c r="W108" s="28">
        <v>0</v>
      </c>
      <c r="X108" s="22"/>
      <c r="Y108" s="20">
        <v>1</v>
      </c>
      <c r="Z108" s="22" t="s">
        <v>312</v>
      </c>
      <c r="AA108" s="31">
        <v>7.044684568582015</v>
      </c>
      <c r="AB108">
        <v>0</v>
      </c>
      <c r="AC108" s="32">
        <v>-1</v>
      </c>
      <c r="AD108" s="32">
        <f t="shared" si="90"/>
        <v>0</v>
      </c>
      <c r="AE108" s="32">
        <v>2.6491253425930807</v>
      </c>
      <c r="AF108">
        <v>2.1667749516958676</v>
      </c>
      <c r="AG108">
        <v>1.9466797351528866</v>
      </c>
      <c r="AH108">
        <v>2.8208190269787226</v>
      </c>
      <c r="AI108">
        <v>4.595805077745967</v>
      </c>
      <c r="AJ108" s="1" t="s">
        <v>389</v>
      </c>
      <c r="AK108">
        <f t="shared" si="91"/>
        <v>2.8208190269787226</v>
      </c>
      <c r="AL108">
        <f t="shared" si="92"/>
        <v>4.595805077745967</v>
      </c>
      <c r="AM108" s="32">
        <f t="shared" si="93"/>
        <v>2.8208190269787226</v>
      </c>
      <c r="AN108" s="79" t="s">
        <v>546</v>
      </c>
      <c r="AO108" s="79" t="s">
        <v>557</v>
      </c>
      <c r="AP108" s="90" t="s">
        <v>619</v>
      </c>
      <c r="AQ108" s="90">
        <v>21.761363636363637</v>
      </c>
      <c r="AR108">
        <v>-3.986118382716214</v>
      </c>
      <c r="AT108" s="32">
        <v>74.3</v>
      </c>
      <c r="AU108" s="32">
        <v>113.40614525139665</v>
      </c>
      <c r="AV108" s="82">
        <f t="shared" si="94"/>
        <v>0.19188875160268826</v>
      </c>
      <c r="AW108" s="82">
        <f t="shared" si="95"/>
        <v>0.6200182667474788</v>
      </c>
      <c r="AX108" s="82"/>
      <c r="AY108" s="32">
        <f t="shared" si="97"/>
        <v>0.6200182667474788</v>
      </c>
      <c r="AZ108" s="79" t="s">
        <v>546</v>
      </c>
      <c r="BA108" s="79" t="s">
        <v>557</v>
      </c>
      <c r="BB108" s="90" t="s">
        <v>619</v>
      </c>
      <c r="BC108" s="12">
        <v>21.761363636363637</v>
      </c>
      <c r="BD108">
        <v>-3.986118382716214</v>
      </c>
      <c r="BE108" s="137"/>
      <c r="BF108" s="32">
        <v>74.3</v>
      </c>
      <c r="BG108" s="32">
        <v>113.40614525139665</v>
      </c>
      <c r="BH108" s="82">
        <f t="shared" si="98"/>
        <v>0.19188875160268826</v>
      </c>
      <c r="BI108" s="82">
        <f t="shared" si="99"/>
        <v>0.6200182667474788</v>
      </c>
      <c r="BJ108" s="82">
        <f t="shared" si="100"/>
        <v>0.6551673177436119</v>
      </c>
      <c r="BK108" s="32">
        <f t="shared" si="101"/>
        <v>0.6200182667474788</v>
      </c>
      <c r="BL108" s="82" t="s">
        <v>623</v>
      </c>
      <c r="BM108" s="82" t="s">
        <v>557</v>
      </c>
      <c r="BN108" s="88" t="s">
        <v>619</v>
      </c>
      <c r="BO108">
        <v>14.786363636363637</v>
      </c>
      <c r="BP108">
        <v>1.5147031661722643</v>
      </c>
      <c r="BQ108" s="137"/>
      <c r="BR108" s="92">
        <v>0</v>
      </c>
      <c r="BS108" s="82">
        <v>39.10614525139665</v>
      </c>
      <c r="BT108" s="82">
        <f t="shared" si="102"/>
        <v>0.3781084415584416</v>
      </c>
      <c r="BU108" s="52">
        <f t="shared" si="103"/>
        <v>0.03873312382069076</v>
      </c>
      <c r="BV108" s="52">
        <f t="shared" si="104"/>
        <v>0</v>
      </c>
      <c r="BW108" s="32">
        <f t="shared" si="105"/>
        <v>0.03873312382069076</v>
      </c>
      <c r="BX108" s="133">
        <v>0.9900990099009901</v>
      </c>
      <c r="BY108" s="32">
        <f t="shared" si="110"/>
        <v>0.9900990099009901</v>
      </c>
      <c r="BZ108" s="32">
        <f t="shared" si="111"/>
        <v>0.9900990099009901</v>
      </c>
      <c r="CA108" s="51">
        <v>3.146425321645356</v>
      </c>
      <c r="CB108" s="51">
        <v>3.146425321645356</v>
      </c>
      <c r="CC108" s="49">
        <f t="shared" si="112"/>
        <v>3.146425321645356</v>
      </c>
      <c r="CD108" s="49">
        <f t="shared" si="113"/>
        <v>0.3256062946666334</v>
      </c>
      <c r="CE108" s="49">
        <f t="shared" si="114"/>
        <v>0.3256062946666334</v>
      </c>
      <c r="CF108" s="49">
        <v>-1.2131645328001852</v>
      </c>
      <c r="CG108" s="49">
        <f t="shared" si="115"/>
        <v>0.6444697975156661</v>
      </c>
      <c r="CH108" s="49">
        <f t="shared" si="116"/>
        <v>0.02445153076818729</v>
      </c>
      <c r="CI108" s="49">
        <f t="shared" si="117"/>
        <v>0.02445153076818729</v>
      </c>
      <c r="CJ108" s="49">
        <v>-1.2131645328001852</v>
      </c>
      <c r="CK108" s="49">
        <f t="shared" si="118"/>
        <v>0.6444697975156661</v>
      </c>
      <c r="CL108" s="49">
        <f t="shared" si="106"/>
        <v>0.02445153076818729</v>
      </c>
      <c r="CM108" s="49">
        <v>2.3</v>
      </c>
      <c r="CN108" s="49">
        <f t="shared" si="119"/>
        <v>0.05881428571428571</v>
      </c>
      <c r="CO108" s="49">
        <f t="shared" si="107"/>
        <v>0.020081161893594948</v>
      </c>
      <c r="CP108" s="132" t="s">
        <v>63</v>
      </c>
      <c r="CQ108" s="69" t="s">
        <v>108</v>
      </c>
      <c r="CR108" s="60">
        <v>1.2484851601305547</v>
      </c>
      <c r="CS108" s="60">
        <f t="shared" si="120"/>
        <v>1.2484851601305547</v>
      </c>
      <c r="CT108" s="60">
        <f t="shared" si="121"/>
        <v>1.2484851601305547</v>
      </c>
      <c r="CU108" s="32">
        <v>2.1922129213046455</v>
      </c>
      <c r="CV108" s="82">
        <f t="shared" si="122"/>
        <v>0.628606105674077</v>
      </c>
      <c r="CW108" s="82">
        <f t="shared" si="123"/>
        <v>0.628606105674077</v>
      </c>
      <c r="CX108">
        <v>-1.2131645328001852</v>
      </c>
      <c r="CY108">
        <f t="shared" si="124"/>
        <v>0.6444697975156661</v>
      </c>
      <c r="CZ108">
        <f t="shared" si="125"/>
        <v>0.02445153076818729</v>
      </c>
      <c r="DA108">
        <f t="shared" si="126"/>
        <v>0.02445153076818729</v>
      </c>
      <c r="DB108">
        <v>-1.2131645328001852</v>
      </c>
      <c r="DC108">
        <f t="shared" si="127"/>
        <v>0.6444697975156661</v>
      </c>
      <c r="DD108">
        <f t="shared" si="108"/>
        <v>0.02445153076818729</v>
      </c>
      <c r="DE108">
        <v>1.4251802670093525</v>
      </c>
      <c r="DF108">
        <f t="shared" si="128"/>
        <v>0.03644389539923916</v>
      </c>
      <c r="DG108">
        <f t="shared" si="109"/>
        <v>0.0022892284214516</v>
      </c>
      <c r="DH108" s="12">
        <v>0</v>
      </c>
      <c r="DI108" s="145">
        <v>1</v>
      </c>
    </row>
    <row r="109" spans="1:113" ht="12.75">
      <c r="A109" s="19">
        <v>25</v>
      </c>
      <c r="B109" s="20" t="s">
        <v>236</v>
      </c>
      <c r="C109" t="s">
        <v>663</v>
      </c>
      <c r="D109" s="58">
        <v>28842</v>
      </c>
      <c r="E109" s="22">
        <v>36</v>
      </c>
      <c r="F109" s="20">
        <v>15</v>
      </c>
      <c r="G109" s="20">
        <v>1</v>
      </c>
      <c r="H109" s="20">
        <v>0</v>
      </c>
      <c r="I109" s="20">
        <v>0</v>
      </c>
      <c r="J109" s="104">
        <f t="shared" si="83"/>
        <v>38.19444444444445</v>
      </c>
      <c r="K109" s="104">
        <f t="shared" si="84"/>
        <v>0.4166666666666667</v>
      </c>
      <c r="L109" s="103">
        <f t="shared" si="85"/>
        <v>1</v>
      </c>
      <c r="M109" s="103">
        <f t="shared" si="86"/>
        <v>1</v>
      </c>
      <c r="N109" s="105">
        <f t="shared" si="87"/>
        <v>0</v>
      </c>
      <c r="O109" s="103">
        <f t="shared" si="88"/>
        <v>0</v>
      </c>
      <c r="P109" s="105">
        <f t="shared" si="89"/>
        <v>38.19444444444445</v>
      </c>
      <c r="Q109" s="26" t="s">
        <v>298</v>
      </c>
      <c r="R109" s="20">
        <v>0</v>
      </c>
      <c r="S109" s="22"/>
      <c r="T109" s="27">
        <v>0</v>
      </c>
      <c r="U109" s="26">
        <v>0</v>
      </c>
      <c r="V109" s="22"/>
      <c r="W109" s="28">
        <v>1</v>
      </c>
      <c r="X109" s="22" t="s">
        <v>433</v>
      </c>
      <c r="Y109" s="20">
        <v>1</v>
      </c>
      <c r="Z109" s="22" t="s">
        <v>309</v>
      </c>
      <c r="AA109" s="31">
        <v>7.044684568582015</v>
      </c>
      <c r="AB109">
        <v>0</v>
      </c>
      <c r="AC109" s="32">
        <v>-1</v>
      </c>
      <c r="AD109" s="32">
        <f t="shared" si="90"/>
        <v>-1</v>
      </c>
      <c r="AE109" s="32">
        <v>2.6491253425930807</v>
      </c>
      <c r="AF109">
        <v>2.1667749516958676</v>
      </c>
      <c r="AG109">
        <v>1.9466797351528866</v>
      </c>
      <c r="AH109">
        <v>2.8208190269787226</v>
      </c>
      <c r="AI109">
        <v>4.595805077745967</v>
      </c>
      <c r="AJ109" s="1" t="s">
        <v>389</v>
      </c>
      <c r="AK109">
        <f t="shared" si="91"/>
        <v>2.8208190269787226</v>
      </c>
      <c r="AL109">
        <f t="shared" si="92"/>
        <v>4.595805077745967</v>
      </c>
      <c r="AM109" s="32">
        <f t="shared" si="93"/>
        <v>4.595805077745967</v>
      </c>
      <c r="AN109" s="80" t="s">
        <v>549</v>
      </c>
      <c r="AO109" s="80" t="s">
        <v>554</v>
      </c>
      <c r="AP109" s="91" t="s">
        <v>619</v>
      </c>
      <c r="AQ109" s="91">
        <v>3.309112016858397</v>
      </c>
      <c r="AR109">
        <v>0.225</v>
      </c>
      <c r="AS109">
        <v>0</v>
      </c>
      <c r="AT109" s="32">
        <v>0</v>
      </c>
      <c r="AU109" s="32">
        <v>37.95986622073579</v>
      </c>
      <c r="AV109" s="82">
        <f t="shared" si="94"/>
        <v>0.0871739641445516</v>
      </c>
      <c r="AW109" s="82">
        <f t="shared" si="95"/>
        <v>0.005927312775330396</v>
      </c>
      <c r="AX109" s="82">
        <f t="shared" si="96"/>
        <v>0</v>
      </c>
      <c r="AY109" s="32">
        <f t="shared" si="97"/>
        <v>0</v>
      </c>
      <c r="AZ109" s="80" t="s">
        <v>546</v>
      </c>
      <c r="BA109" s="80" t="s">
        <v>557</v>
      </c>
      <c r="BB109" s="91" t="s">
        <v>619</v>
      </c>
      <c r="BC109" s="12">
        <v>21.761363636363637</v>
      </c>
      <c r="BD109">
        <v>-3.8437570119049207</v>
      </c>
      <c r="BE109">
        <v>-7.6</v>
      </c>
      <c r="BF109" s="69">
        <v>74.3</v>
      </c>
      <c r="BG109" s="69">
        <v>113.40614525139665</v>
      </c>
      <c r="BH109" s="82">
        <f t="shared" si="98"/>
        <v>0.19188875160268826</v>
      </c>
      <c r="BI109" s="82">
        <f t="shared" si="99"/>
        <v>0.6212735899973407</v>
      </c>
      <c r="BJ109" s="82">
        <f t="shared" si="100"/>
        <v>0.5881515490376705</v>
      </c>
      <c r="BK109" s="32">
        <f t="shared" si="101"/>
        <v>0.5881515490376705</v>
      </c>
      <c r="BL109" s="82" t="s">
        <v>549</v>
      </c>
      <c r="BM109" s="82" t="s">
        <v>554</v>
      </c>
      <c r="BN109" s="88" t="s">
        <v>619</v>
      </c>
      <c r="BO109">
        <v>3.309112016858397</v>
      </c>
      <c r="BP109">
        <v>0.225</v>
      </c>
      <c r="BQ109" s="136">
        <v>0</v>
      </c>
      <c r="BR109" s="32">
        <v>0</v>
      </c>
      <c r="BS109" s="32">
        <v>37.95986622073579</v>
      </c>
      <c r="BT109" s="82">
        <f t="shared" si="102"/>
        <v>0.0871739641445516</v>
      </c>
      <c r="BU109" s="52">
        <f t="shared" si="103"/>
        <v>0.005927312775330396</v>
      </c>
      <c r="BV109" s="52">
        <f t="shared" si="104"/>
        <v>0</v>
      </c>
      <c r="BW109" s="32">
        <f t="shared" si="105"/>
        <v>0</v>
      </c>
      <c r="BX109" s="133">
        <v>0.9900990099009901</v>
      </c>
      <c r="BY109" s="32">
        <f t="shared" si="110"/>
        <v>0.9900990099009901</v>
      </c>
      <c r="BZ109" s="32">
        <f t="shared" si="111"/>
        <v>1.99009900990099</v>
      </c>
      <c r="CA109" s="51">
        <v>3.146425321645356</v>
      </c>
      <c r="CB109" s="51">
        <v>3.146425321645356</v>
      </c>
      <c r="CC109" s="49">
        <f t="shared" si="112"/>
        <v>3.146425321645356</v>
      </c>
      <c r="CD109" s="49">
        <f t="shared" si="113"/>
        <v>0.3256062946666334</v>
      </c>
      <c r="CE109" s="49">
        <f t="shared" si="114"/>
        <v>1.4493797561006114</v>
      </c>
      <c r="CF109" s="49">
        <v>0.6</v>
      </c>
      <c r="CG109" s="49">
        <f t="shared" si="115"/>
        <v>0.015806167400881053</v>
      </c>
      <c r="CH109" s="49">
        <f t="shared" si="116"/>
        <v>0.009878854625550658</v>
      </c>
      <c r="CI109" s="49">
        <f t="shared" si="117"/>
        <v>0.015806167400881053</v>
      </c>
      <c r="CJ109" s="49">
        <v>-1.2131645328001852</v>
      </c>
      <c r="CK109" s="49">
        <f t="shared" si="118"/>
        <v>0.6444697975156661</v>
      </c>
      <c r="CL109" s="49">
        <f t="shared" si="106"/>
        <v>0.0563182484779956</v>
      </c>
      <c r="CM109" s="49">
        <v>0.6</v>
      </c>
      <c r="CN109" s="49">
        <f t="shared" si="119"/>
        <v>0.015806167400881053</v>
      </c>
      <c r="CO109" s="49">
        <f t="shared" si="107"/>
        <v>0.015806167400881053</v>
      </c>
      <c r="CP109" s="132" t="s">
        <v>63</v>
      </c>
      <c r="CQ109" s="69" t="s">
        <v>108</v>
      </c>
      <c r="CR109" s="60">
        <v>1.2484851601305547</v>
      </c>
      <c r="CS109" s="60">
        <f t="shared" si="120"/>
        <v>1.2484851601305547</v>
      </c>
      <c r="CT109" s="60">
        <f t="shared" si="121"/>
        <v>2.2484851601305547</v>
      </c>
      <c r="CU109" s="32">
        <v>2.1922129213046455</v>
      </c>
      <c r="CV109" s="82">
        <f t="shared" si="122"/>
        <v>0.628606105674077</v>
      </c>
      <c r="CW109" s="82">
        <f t="shared" si="123"/>
        <v>2.403592156441322</v>
      </c>
      <c r="CX109">
        <v>1.7442562749739292</v>
      </c>
      <c r="CY109">
        <f t="shared" si="124"/>
        <v>0.04595001112045857</v>
      </c>
      <c r="CZ109">
        <f t="shared" si="125"/>
        <v>0.04002269834512818</v>
      </c>
      <c r="DA109">
        <f t="shared" si="126"/>
        <v>0.04595001112045857</v>
      </c>
      <c r="DB109">
        <v>-1.2131645328001852</v>
      </c>
      <c r="DC109">
        <f t="shared" si="127"/>
        <v>0.6444697975156661</v>
      </c>
      <c r="DD109">
        <f t="shared" si="108"/>
        <v>0.0563182484779956</v>
      </c>
      <c r="DE109">
        <v>1.7442562749739292</v>
      </c>
      <c r="DF109">
        <f t="shared" si="128"/>
        <v>0.04595001112045857</v>
      </c>
      <c r="DG109">
        <f t="shared" si="109"/>
        <v>0.04595001112045857</v>
      </c>
      <c r="DH109" s="12">
        <v>0</v>
      </c>
      <c r="DI109" s="145">
        <v>1</v>
      </c>
    </row>
    <row r="110" spans="1:113" ht="12.75">
      <c r="A110" s="19">
        <v>16</v>
      </c>
      <c r="B110" s="20" t="s">
        <v>237</v>
      </c>
      <c r="C110" t="s">
        <v>664</v>
      </c>
      <c r="D110" s="58">
        <v>28842</v>
      </c>
      <c r="E110" s="22">
        <v>8</v>
      </c>
      <c r="F110" s="20">
        <v>0</v>
      </c>
      <c r="G110" s="20">
        <v>0</v>
      </c>
      <c r="H110" s="20">
        <v>0</v>
      </c>
      <c r="I110" s="20">
        <v>0</v>
      </c>
      <c r="J110" s="104">
        <f t="shared" si="83"/>
        <v>0</v>
      </c>
      <c r="K110" s="104">
        <f t="shared" si="84"/>
        <v>0</v>
      </c>
      <c r="L110" s="103">
        <f t="shared" si="85"/>
        <v>0</v>
      </c>
      <c r="M110" s="103">
        <f t="shared" si="86"/>
        <v>0</v>
      </c>
      <c r="N110" s="105">
        <f t="shared" si="87"/>
        <v>0</v>
      </c>
      <c r="O110" s="103">
        <f t="shared" si="88"/>
        <v>0</v>
      </c>
      <c r="P110" s="105">
        <f t="shared" si="89"/>
        <v>0</v>
      </c>
      <c r="Q110" s="26" t="s">
        <v>298</v>
      </c>
      <c r="R110" s="20">
        <v>0</v>
      </c>
      <c r="S110" s="22"/>
      <c r="T110" s="27">
        <v>0</v>
      </c>
      <c r="U110" s="26">
        <v>0</v>
      </c>
      <c r="V110" s="22"/>
      <c r="W110" s="28">
        <v>1</v>
      </c>
      <c r="X110" s="22" t="s">
        <v>434</v>
      </c>
      <c r="Y110" s="20">
        <v>1</v>
      </c>
      <c r="Z110" s="22" t="s">
        <v>309</v>
      </c>
      <c r="AA110" s="31">
        <v>7.044684568582015</v>
      </c>
      <c r="AB110">
        <v>0</v>
      </c>
      <c r="AC110" s="32">
        <v>-1</v>
      </c>
      <c r="AD110" s="32">
        <f t="shared" si="90"/>
        <v>-1</v>
      </c>
      <c r="AE110" s="32">
        <v>2.6491253425930807</v>
      </c>
      <c r="AF110">
        <v>2.1667749516958676</v>
      </c>
      <c r="AG110">
        <v>1.9466797351528866</v>
      </c>
      <c r="AH110">
        <v>2.8208190269787226</v>
      </c>
      <c r="AI110">
        <v>4.595805077745967</v>
      </c>
      <c r="AJ110" s="1" t="s">
        <v>389</v>
      </c>
      <c r="AK110">
        <f t="shared" si="91"/>
        <v>2.8208190269787226</v>
      </c>
      <c r="AL110">
        <f t="shared" si="92"/>
        <v>4.595805077745967</v>
      </c>
      <c r="AM110" s="32">
        <f t="shared" si="93"/>
        <v>4.595805077745967</v>
      </c>
      <c r="AN110" s="80" t="s">
        <v>549</v>
      </c>
      <c r="AO110" s="80" t="s">
        <v>554</v>
      </c>
      <c r="AP110" s="91" t="s">
        <v>619</v>
      </c>
      <c r="AQ110" s="91">
        <v>3.309112016858397</v>
      </c>
      <c r="AR110">
        <v>0.225</v>
      </c>
      <c r="AS110">
        <v>0</v>
      </c>
      <c r="AT110" s="32">
        <v>0</v>
      </c>
      <c r="AU110" s="32">
        <v>37.95986622073579</v>
      </c>
      <c r="AV110" s="82">
        <f t="shared" si="94"/>
        <v>0.0871739641445516</v>
      </c>
      <c r="AW110" s="82">
        <f t="shared" si="95"/>
        <v>0.005927312775330396</v>
      </c>
      <c r="AX110" s="82">
        <f t="shared" si="96"/>
        <v>0</v>
      </c>
      <c r="AY110" s="32">
        <f t="shared" si="97"/>
        <v>0</v>
      </c>
      <c r="AZ110" s="80" t="s">
        <v>546</v>
      </c>
      <c r="BA110" s="80" t="s">
        <v>557</v>
      </c>
      <c r="BB110" s="91" t="s">
        <v>619</v>
      </c>
      <c r="BC110" s="12">
        <v>21.761363636363637</v>
      </c>
      <c r="BD110">
        <v>-3.8437570119049207</v>
      </c>
      <c r="BE110">
        <v>-7.6</v>
      </c>
      <c r="BF110" s="69">
        <v>74.3</v>
      </c>
      <c r="BG110" s="69">
        <v>113.40614525139665</v>
      </c>
      <c r="BH110" s="82">
        <f t="shared" si="98"/>
        <v>0.19188875160268826</v>
      </c>
      <c r="BI110" s="82">
        <f t="shared" si="99"/>
        <v>0.6212735899973407</v>
      </c>
      <c r="BJ110" s="82">
        <f t="shared" si="100"/>
        <v>0.5881515490376705</v>
      </c>
      <c r="BK110" s="32">
        <f t="shared" si="101"/>
        <v>0.5881515490376705</v>
      </c>
      <c r="BL110" s="82" t="s">
        <v>549</v>
      </c>
      <c r="BM110" s="82" t="s">
        <v>554</v>
      </c>
      <c r="BN110" s="88" t="s">
        <v>619</v>
      </c>
      <c r="BO110">
        <v>3.309112016858397</v>
      </c>
      <c r="BP110">
        <v>0.225</v>
      </c>
      <c r="BQ110" s="136">
        <v>0</v>
      </c>
      <c r="BR110" s="32">
        <v>0</v>
      </c>
      <c r="BS110" s="32">
        <v>37.95986622073579</v>
      </c>
      <c r="BT110" s="82">
        <f t="shared" si="102"/>
        <v>0.0871739641445516</v>
      </c>
      <c r="BU110" s="52">
        <f t="shared" si="103"/>
        <v>0.005927312775330396</v>
      </c>
      <c r="BV110" s="52">
        <f t="shared" si="104"/>
        <v>0</v>
      </c>
      <c r="BW110" s="32">
        <f t="shared" si="105"/>
        <v>0</v>
      </c>
      <c r="BX110" s="133">
        <v>0.9900990099009901</v>
      </c>
      <c r="BY110" s="32">
        <f t="shared" si="110"/>
        <v>0.9900990099009901</v>
      </c>
      <c r="BZ110" s="32">
        <f t="shared" si="111"/>
        <v>1.99009900990099</v>
      </c>
      <c r="CA110" s="51">
        <v>3.146425321645356</v>
      </c>
      <c r="CB110" s="51">
        <v>3.146425321645356</v>
      </c>
      <c r="CC110" s="49">
        <f t="shared" si="112"/>
        <v>3.146425321645356</v>
      </c>
      <c r="CD110" s="49">
        <f t="shared" si="113"/>
        <v>0.3256062946666334</v>
      </c>
      <c r="CE110" s="49">
        <f t="shared" si="114"/>
        <v>1.4493797561006114</v>
      </c>
      <c r="CF110" s="49">
        <v>0.6</v>
      </c>
      <c r="CG110" s="49">
        <f t="shared" si="115"/>
        <v>0.015806167400881053</v>
      </c>
      <c r="CH110" s="49">
        <f t="shared" si="116"/>
        <v>0.009878854625550658</v>
      </c>
      <c r="CI110" s="49">
        <f t="shared" si="117"/>
        <v>0.015806167400881053</v>
      </c>
      <c r="CJ110" s="49">
        <v>-1.2131645328001852</v>
      </c>
      <c r="CK110" s="49">
        <f t="shared" si="118"/>
        <v>0.6444697975156661</v>
      </c>
      <c r="CL110" s="49">
        <f t="shared" si="106"/>
        <v>0.0563182484779956</v>
      </c>
      <c r="CM110" s="49">
        <v>0.6</v>
      </c>
      <c r="CN110" s="49">
        <f t="shared" si="119"/>
        <v>0.015806167400881053</v>
      </c>
      <c r="CO110" s="49">
        <f t="shared" si="107"/>
        <v>0.015806167400881053</v>
      </c>
      <c r="CP110" s="132" t="s">
        <v>63</v>
      </c>
      <c r="CQ110" s="69" t="s">
        <v>108</v>
      </c>
      <c r="CR110" s="60">
        <v>1.2484851601305547</v>
      </c>
      <c r="CS110" s="60">
        <f t="shared" si="120"/>
        <v>1.2484851601305547</v>
      </c>
      <c r="CT110" s="60">
        <f t="shared" si="121"/>
        <v>2.2484851601305547</v>
      </c>
      <c r="CU110" s="32">
        <v>2.1922129213046455</v>
      </c>
      <c r="CV110" s="82">
        <f t="shared" si="122"/>
        <v>0.628606105674077</v>
      </c>
      <c r="CW110" s="82">
        <f t="shared" si="123"/>
        <v>2.403592156441322</v>
      </c>
      <c r="CX110">
        <v>1.7442562749739292</v>
      </c>
      <c r="CY110">
        <f t="shared" si="124"/>
        <v>0.04595001112045857</v>
      </c>
      <c r="CZ110">
        <f t="shared" si="125"/>
        <v>0.04002269834512818</v>
      </c>
      <c r="DA110">
        <f t="shared" si="126"/>
        <v>0.04595001112045857</v>
      </c>
      <c r="DB110">
        <v>-1.2131645328001852</v>
      </c>
      <c r="DC110">
        <f t="shared" si="127"/>
        <v>0.6444697975156661</v>
      </c>
      <c r="DD110">
        <f t="shared" si="108"/>
        <v>0.0563182484779956</v>
      </c>
      <c r="DE110">
        <v>1.7442562749739292</v>
      </c>
      <c r="DF110">
        <f t="shared" si="128"/>
        <v>0.04595001112045857</v>
      </c>
      <c r="DG110">
        <f t="shared" si="109"/>
        <v>0.04595001112045857</v>
      </c>
      <c r="DH110" s="12">
        <v>0</v>
      </c>
      <c r="DI110" s="145">
        <v>1</v>
      </c>
    </row>
    <row r="111" spans="1:113" ht="13.5">
      <c r="A111" s="19">
        <v>10</v>
      </c>
      <c r="B111" s="20" t="s">
        <v>238</v>
      </c>
      <c r="C111" t="s">
        <v>668</v>
      </c>
      <c r="D111" s="58">
        <v>28842</v>
      </c>
      <c r="E111" s="22">
        <v>3</v>
      </c>
      <c r="F111" s="20">
        <v>0</v>
      </c>
      <c r="G111" s="20">
        <v>0</v>
      </c>
      <c r="H111" s="20">
        <v>0</v>
      </c>
      <c r="I111" s="20">
        <v>0</v>
      </c>
      <c r="J111" s="104">
        <f t="shared" si="83"/>
        <v>0</v>
      </c>
      <c r="K111" s="104">
        <f t="shared" si="84"/>
        <v>0</v>
      </c>
      <c r="L111" s="103">
        <f t="shared" si="85"/>
        <v>0</v>
      </c>
      <c r="M111" s="103">
        <f t="shared" si="86"/>
        <v>0</v>
      </c>
      <c r="N111" s="105">
        <f t="shared" si="87"/>
        <v>0</v>
      </c>
      <c r="O111" s="103">
        <f t="shared" si="88"/>
        <v>0</v>
      </c>
      <c r="P111" s="105">
        <f t="shared" si="89"/>
        <v>0</v>
      </c>
      <c r="Q111" s="26" t="s">
        <v>298</v>
      </c>
      <c r="R111" s="20">
        <v>0</v>
      </c>
      <c r="S111" s="22"/>
      <c r="T111" s="27">
        <v>0</v>
      </c>
      <c r="U111" s="26">
        <v>0</v>
      </c>
      <c r="V111" s="22"/>
      <c r="W111" s="28">
        <v>0</v>
      </c>
      <c r="X111" s="22" t="s">
        <v>435</v>
      </c>
      <c r="Y111" s="20">
        <v>0</v>
      </c>
      <c r="Z111" s="22" t="s">
        <v>331</v>
      </c>
      <c r="AA111" s="31">
        <v>7.044684568582015</v>
      </c>
      <c r="AB111">
        <v>0</v>
      </c>
      <c r="AC111" s="32">
        <v>-1</v>
      </c>
      <c r="AD111" s="32">
        <f t="shared" si="90"/>
        <v>-1</v>
      </c>
      <c r="AE111" s="32">
        <v>2.6491253425930807</v>
      </c>
      <c r="AF111">
        <v>2.1667749516958676</v>
      </c>
      <c r="AG111">
        <v>1.9466797351528866</v>
      </c>
      <c r="AH111">
        <v>2.8208190269787226</v>
      </c>
      <c r="AI111">
        <v>4.595805077745967</v>
      </c>
      <c r="AJ111" s="1" t="s">
        <v>389</v>
      </c>
      <c r="AK111">
        <f t="shared" si="91"/>
        <v>2.8208190269787226</v>
      </c>
      <c r="AL111">
        <f t="shared" si="92"/>
        <v>4.595805077745967</v>
      </c>
      <c r="AM111" s="32">
        <f t="shared" si="93"/>
        <v>4.595805077745967</v>
      </c>
      <c r="AN111" s="79" t="s">
        <v>546</v>
      </c>
      <c r="AO111" s="79" t="s">
        <v>557</v>
      </c>
      <c r="AP111" s="90" t="s">
        <v>619</v>
      </c>
      <c r="AQ111" s="90">
        <v>21.761363636363637</v>
      </c>
      <c r="AR111">
        <v>-3.8437570119049207</v>
      </c>
      <c r="AS111">
        <v>-7.6</v>
      </c>
      <c r="AT111" s="32">
        <v>74.3</v>
      </c>
      <c r="AU111" s="32">
        <v>113.40614525139665</v>
      </c>
      <c r="AV111" s="82">
        <f t="shared" si="94"/>
        <v>0.19188875160268826</v>
      </c>
      <c r="AW111" s="82">
        <f t="shared" si="95"/>
        <v>0.6212735899973407</v>
      </c>
      <c r="AX111" s="82">
        <f t="shared" si="96"/>
        <v>0.5881515490376705</v>
      </c>
      <c r="AY111" s="32">
        <f t="shared" si="97"/>
        <v>0.5881515490376705</v>
      </c>
      <c r="AZ111" s="79" t="s">
        <v>546</v>
      </c>
      <c r="BA111" s="79" t="s">
        <v>557</v>
      </c>
      <c r="BB111" s="90" t="s">
        <v>619</v>
      </c>
      <c r="BC111" s="12">
        <v>21.761363636363637</v>
      </c>
      <c r="BD111">
        <v>-3.8437570119049207</v>
      </c>
      <c r="BE111" s="136">
        <v>-7.6</v>
      </c>
      <c r="BF111" s="32">
        <v>74.3</v>
      </c>
      <c r="BG111" s="32">
        <v>113.40614525139665</v>
      </c>
      <c r="BH111" s="82">
        <f t="shared" si="98"/>
        <v>0.19188875160268826</v>
      </c>
      <c r="BI111" s="82">
        <f t="shared" si="99"/>
        <v>0.6212735899973407</v>
      </c>
      <c r="BJ111" s="82">
        <f t="shared" si="100"/>
        <v>0.5881515490376705</v>
      </c>
      <c r="BK111" s="32">
        <f t="shared" si="101"/>
        <v>0.5881515490376705</v>
      </c>
      <c r="BL111" s="82" t="s">
        <v>623</v>
      </c>
      <c r="BM111" s="82" t="s">
        <v>557</v>
      </c>
      <c r="BN111" s="88" t="s">
        <v>619</v>
      </c>
      <c r="BO111">
        <v>14.786363636363637</v>
      </c>
      <c r="BP111">
        <v>1.5014229510538672</v>
      </c>
      <c r="BQ111" s="136">
        <v>1.4</v>
      </c>
      <c r="BR111" s="92">
        <v>0</v>
      </c>
      <c r="BS111" s="82">
        <v>39.10614525139665</v>
      </c>
      <c r="BT111" s="82">
        <f t="shared" si="102"/>
        <v>0.3781084415584416</v>
      </c>
      <c r="BU111" s="52">
        <f t="shared" si="103"/>
        <v>0.03839352974837747</v>
      </c>
      <c r="BV111" s="52">
        <f t="shared" si="104"/>
        <v>0.0358</v>
      </c>
      <c r="BW111" s="32">
        <f t="shared" si="105"/>
        <v>0.0358</v>
      </c>
      <c r="BX111" s="133">
        <v>0.9900990099009901</v>
      </c>
      <c r="BY111" s="32">
        <f t="shared" si="110"/>
        <v>0.9900990099009901</v>
      </c>
      <c r="BZ111" s="32">
        <f t="shared" si="111"/>
        <v>1.99009900990099</v>
      </c>
      <c r="CA111" s="51">
        <v>3.146425321645356</v>
      </c>
      <c r="CB111" s="51">
        <v>3.146425321645356</v>
      </c>
      <c r="CC111" s="49">
        <f t="shared" si="112"/>
        <v>3.146425321645356</v>
      </c>
      <c r="CD111" s="49">
        <f t="shared" si="113"/>
        <v>0.3256062946666334</v>
      </c>
      <c r="CE111" s="49">
        <f t="shared" si="114"/>
        <v>1.4493797561006114</v>
      </c>
      <c r="CF111" s="49">
        <v>-1.2131645328001852</v>
      </c>
      <c r="CG111" s="49">
        <f t="shared" si="115"/>
        <v>0.6444697975156661</v>
      </c>
      <c r="CH111" s="49">
        <f t="shared" si="116"/>
        <v>0.023196207518325407</v>
      </c>
      <c r="CI111" s="49">
        <f t="shared" si="117"/>
        <v>0.0563182484779956</v>
      </c>
      <c r="CJ111" s="49">
        <v>-1.2131645328001852</v>
      </c>
      <c r="CK111" s="49">
        <f t="shared" si="118"/>
        <v>0.6444697975156661</v>
      </c>
      <c r="CL111" s="49">
        <f t="shared" si="106"/>
        <v>0.0563182484779956</v>
      </c>
      <c r="CM111" s="49">
        <v>2.3</v>
      </c>
      <c r="CN111" s="49">
        <f t="shared" si="119"/>
        <v>0.05881428571428571</v>
      </c>
      <c r="CO111" s="49">
        <f t="shared" si="107"/>
        <v>0.02301428571428571</v>
      </c>
      <c r="CP111" s="131" t="s">
        <v>66</v>
      </c>
      <c r="CQ111" s="69" t="s">
        <v>112</v>
      </c>
      <c r="CR111" s="71">
        <v>0</v>
      </c>
      <c r="CS111" s="60">
        <f t="shared" si="120"/>
        <v>0</v>
      </c>
      <c r="CT111" s="60">
        <f t="shared" si="121"/>
        <v>1</v>
      </c>
      <c r="CU111" s="32">
        <v>3.146425321645356</v>
      </c>
      <c r="CV111" s="82">
        <f t="shared" si="122"/>
        <v>0.3256062946666334</v>
      </c>
      <c r="CW111" s="82">
        <f t="shared" si="123"/>
        <v>1.4493797561006114</v>
      </c>
      <c r="CX111">
        <v>0.8</v>
      </c>
      <c r="CY111">
        <f t="shared" si="124"/>
        <v>0.6622216091863425</v>
      </c>
      <c r="CZ111">
        <f t="shared" si="125"/>
        <v>0.040948019189001816</v>
      </c>
      <c r="DA111">
        <f t="shared" si="126"/>
        <v>0.07407006014867201</v>
      </c>
      <c r="DB111">
        <v>0.8</v>
      </c>
      <c r="DC111">
        <f t="shared" si="127"/>
        <v>0.6622216091863425</v>
      </c>
      <c r="DD111">
        <f t="shared" si="108"/>
        <v>0.07407006014867201</v>
      </c>
      <c r="DE111">
        <v>3.2</v>
      </c>
      <c r="DF111">
        <f t="shared" si="128"/>
        <v>0.08182857142857143</v>
      </c>
      <c r="DG111">
        <f t="shared" si="109"/>
        <v>0.04602857142857143</v>
      </c>
      <c r="DH111" s="12">
        <v>0</v>
      </c>
      <c r="DI111" s="145">
        <v>0</v>
      </c>
    </row>
    <row r="112" spans="1:113" ht="13.5">
      <c r="A112" s="19">
        <v>10</v>
      </c>
      <c r="B112" s="20" t="s">
        <v>239</v>
      </c>
      <c r="C112" t="s">
        <v>669</v>
      </c>
      <c r="D112" s="58">
        <v>28842</v>
      </c>
      <c r="E112" s="22">
        <v>4</v>
      </c>
      <c r="F112" s="20">
        <v>1</v>
      </c>
      <c r="G112" s="20">
        <v>0</v>
      </c>
      <c r="H112" s="20">
        <v>0</v>
      </c>
      <c r="I112" s="20">
        <v>0</v>
      </c>
      <c r="J112" s="104">
        <f t="shared" si="83"/>
        <v>25</v>
      </c>
      <c r="K112" s="104">
        <f t="shared" si="84"/>
        <v>0.25</v>
      </c>
      <c r="L112" s="103">
        <f t="shared" si="85"/>
        <v>1</v>
      </c>
      <c r="M112" s="103">
        <f t="shared" si="86"/>
        <v>1</v>
      </c>
      <c r="N112" s="105">
        <f t="shared" si="87"/>
        <v>0</v>
      </c>
      <c r="O112" s="103">
        <f t="shared" si="88"/>
        <v>0</v>
      </c>
      <c r="P112" s="105">
        <f t="shared" si="89"/>
        <v>25</v>
      </c>
      <c r="Q112" s="26" t="s">
        <v>298</v>
      </c>
      <c r="R112" s="20">
        <v>0</v>
      </c>
      <c r="S112" s="22"/>
      <c r="T112" s="27">
        <v>0</v>
      </c>
      <c r="U112" s="26">
        <v>0</v>
      </c>
      <c r="V112" s="22"/>
      <c r="W112" s="28">
        <v>0</v>
      </c>
      <c r="X112" s="22"/>
      <c r="Y112" s="20">
        <v>0</v>
      </c>
      <c r="Z112" s="22" t="s">
        <v>331</v>
      </c>
      <c r="AA112" s="31">
        <v>7.044684568582015</v>
      </c>
      <c r="AB112">
        <v>0</v>
      </c>
      <c r="AC112" s="32">
        <v>-1</v>
      </c>
      <c r="AD112" s="32">
        <f t="shared" si="90"/>
        <v>-1</v>
      </c>
      <c r="AE112" s="32">
        <v>2.6491253425930807</v>
      </c>
      <c r="AF112">
        <v>2.1667749516958676</v>
      </c>
      <c r="AG112">
        <v>1.9466797351528866</v>
      </c>
      <c r="AH112">
        <v>2.8208190269787226</v>
      </c>
      <c r="AI112">
        <v>4.595805077745967</v>
      </c>
      <c r="AJ112" s="1" t="s">
        <v>389</v>
      </c>
      <c r="AK112">
        <f t="shared" si="91"/>
        <v>2.8208190269787226</v>
      </c>
      <c r="AL112">
        <f t="shared" si="92"/>
        <v>4.595805077745967</v>
      </c>
      <c r="AM112" s="32">
        <f t="shared" si="93"/>
        <v>4.595805077745967</v>
      </c>
      <c r="AN112" s="79" t="s">
        <v>546</v>
      </c>
      <c r="AO112" s="79" t="s">
        <v>557</v>
      </c>
      <c r="AP112" s="90" t="s">
        <v>619</v>
      </c>
      <c r="AQ112" s="90">
        <v>21.761363636363637</v>
      </c>
      <c r="AR112">
        <v>-3.8437570119049207</v>
      </c>
      <c r="AS112">
        <v>-7.6</v>
      </c>
      <c r="AT112" s="32">
        <v>74.3</v>
      </c>
      <c r="AU112" s="32">
        <v>113.40614525139665</v>
      </c>
      <c r="AV112" s="82">
        <f t="shared" si="94"/>
        <v>0.19188875160268826</v>
      </c>
      <c r="AW112" s="82">
        <f t="shared" si="95"/>
        <v>0.6212735899973407</v>
      </c>
      <c r="AX112" s="82">
        <f t="shared" si="96"/>
        <v>0.5881515490376705</v>
      </c>
      <c r="AY112" s="32">
        <f t="shared" si="97"/>
        <v>0.5881515490376705</v>
      </c>
      <c r="AZ112" s="79" t="s">
        <v>546</v>
      </c>
      <c r="BA112" s="79" t="s">
        <v>557</v>
      </c>
      <c r="BB112" s="90" t="s">
        <v>619</v>
      </c>
      <c r="BC112" s="12">
        <v>21.761363636363637</v>
      </c>
      <c r="BD112">
        <v>-3.8437570119049207</v>
      </c>
      <c r="BE112" s="136">
        <v>-7.6</v>
      </c>
      <c r="BF112" s="32">
        <v>74.3</v>
      </c>
      <c r="BG112" s="32">
        <v>113.40614525139665</v>
      </c>
      <c r="BH112" s="82">
        <f t="shared" si="98"/>
        <v>0.19188875160268826</v>
      </c>
      <c r="BI112" s="82">
        <f t="shared" si="99"/>
        <v>0.6212735899973407</v>
      </c>
      <c r="BJ112" s="82">
        <f t="shared" si="100"/>
        <v>0.5881515490376705</v>
      </c>
      <c r="BK112" s="32">
        <f t="shared" si="101"/>
        <v>0.5881515490376705</v>
      </c>
      <c r="BL112" s="82" t="s">
        <v>623</v>
      </c>
      <c r="BM112" s="82" t="s">
        <v>557</v>
      </c>
      <c r="BN112" s="88" t="s">
        <v>619</v>
      </c>
      <c r="BO112">
        <v>14.786363636363637</v>
      </c>
      <c r="BP112">
        <v>1.5014229510538672</v>
      </c>
      <c r="BQ112" s="136">
        <v>1.4</v>
      </c>
      <c r="BR112" s="92">
        <v>0</v>
      </c>
      <c r="BS112" s="82">
        <v>39.10614525139665</v>
      </c>
      <c r="BT112" s="82">
        <f t="shared" si="102"/>
        <v>0.3781084415584416</v>
      </c>
      <c r="BU112" s="52">
        <f t="shared" si="103"/>
        <v>0.03839352974837747</v>
      </c>
      <c r="BV112" s="52">
        <f t="shared" si="104"/>
        <v>0.0358</v>
      </c>
      <c r="BW112" s="32">
        <f t="shared" si="105"/>
        <v>0.0358</v>
      </c>
      <c r="BX112" s="133">
        <v>0.9900990099009901</v>
      </c>
      <c r="BY112" s="32">
        <f t="shared" si="110"/>
        <v>0.9900990099009901</v>
      </c>
      <c r="BZ112" s="32">
        <f t="shared" si="111"/>
        <v>1.99009900990099</v>
      </c>
      <c r="CA112" s="51">
        <v>3.146425321645356</v>
      </c>
      <c r="CB112" s="51">
        <v>3.146425321645356</v>
      </c>
      <c r="CC112" s="49">
        <f t="shared" si="112"/>
        <v>3.146425321645356</v>
      </c>
      <c r="CD112" s="49">
        <f t="shared" si="113"/>
        <v>0.3256062946666334</v>
      </c>
      <c r="CE112" s="49">
        <f t="shared" si="114"/>
        <v>1.4493797561006114</v>
      </c>
      <c r="CF112" s="49">
        <v>-1.2131645328001852</v>
      </c>
      <c r="CG112" s="49">
        <f t="shared" si="115"/>
        <v>0.6444697975156661</v>
      </c>
      <c r="CH112" s="49">
        <f t="shared" si="116"/>
        <v>0.023196207518325407</v>
      </c>
      <c r="CI112" s="49">
        <f t="shared" si="117"/>
        <v>0.0563182484779956</v>
      </c>
      <c r="CJ112" s="49">
        <v>-1.2131645328001852</v>
      </c>
      <c r="CK112" s="49">
        <f t="shared" si="118"/>
        <v>0.6444697975156661</v>
      </c>
      <c r="CL112" s="49">
        <f t="shared" si="106"/>
        <v>0.0563182484779956</v>
      </c>
      <c r="CM112" s="49">
        <v>2.3</v>
      </c>
      <c r="CN112" s="49">
        <f t="shared" si="119"/>
        <v>0.05881428571428571</v>
      </c>
      <c r="CO112" s="49">
        <f t="shared" si="107"/>
        <v>0.02301428571428571</v>
      </c>
      <c r="CP112" s="131" t="s">
        <v>66</v>
      </c>
      <c r="CQ112" s="69" t="s">
        <v>112</v>
      </c>
      <c r="CR112" s="71">
        <v>0</v>
      </c>
      <c r="CS112" s="60">
        <f t="shared" si="120"/>
        <v>0</v>
      </c>
      <c r="CT112" s="60">
        <f t="shared" si="121"/>
        <v>1</v>
      </c>
      <c r="CU112" s="32">
        <v>3.146425321645356</v>
      </c>
      <c r="CV112" s="82">
        <f t="shared" si="122"/>
        <v>0.3256062946666334</v>
      </c>
      <c r="CW112" s="82">
        <f t="shared" si="123"/>
        <v>1.4493797561006114</v>
      </c>
      <c r="CX112">
        <v>0.8</v>
      </c>
      <c r="CY112">
        <f t="shared" si="124"/>
        <v>0.6622216091863425</v>
      </c>
      <c r="CZ112">
        <f t="shared" si="125"/>
        <v>0.040948019189001816</v>
      </c>
      <c r="DA112">
        <f t="shared" si="126"/>
        <v>0.07407006014867201</v>
      </c>
      <c r="DB112">
        <v>0.8</v>
      </c>
      <c r="DC112">
        <f t="shared" si="127"/>
        <v>0.6622216091863425</v>
      </c>
      <c r="DD112">
        <f t="shared" si="108"/>
        <v>0.07407006014867201</v>
      </c>
      <c r="DE112">
        <v>3.2</v>
      </c>
      <c r="DF112">
        <f t="shared" si="128"/>
        <v>0.08182857142857143</v>
      </c>
      <c r="DG112">
        <f t="shared" si="109"/>
        <v>0.04602857142857143</v>
      </c>
      <c r="DH112" s="12">
        <v>0</v>
      </c>
      <c r="DI112" s="145">
        <v>0</v>
      </c>
    </row>
    <row r="113" spans="1:113" ht="12.75">
      <c r="A113" s="19">
        <v>39</v>
      </c>
      <c r="B113" s="20" t="s">
        <v>240</v>
      </c>
      <c r="C113" t="s">
        <v>670</v>
      </c>
      <c r="D113" s="58">
        <v>28843</v>
      </c>
      <c r="E113" s="22">
        <v>15</v>
      </c>
      <c r="F113" s="20">
        <v>3</v>
      </c>
      <c r="G113" s="20">
        <v>3</v>
      </c>
      <c r="H113" s="20">
        <v>0</v>
      </c>
      <c r="I113" s="20">
        <v>0</v>
      </c>
      <c r="J113" s="104">
        <f t="shared" si="83"/>
        <v>15.000000000000002</v>
      </c>
      <c r="K113" s="104">
        <f t="shared" si="84"/>
        <v>0.2</v>
      </c>
      <c r="L113" s="103">
        <f t="shared" si="85"/>
        <v>1</v>
      </c>
      <c r="M113" s="103">
        <f t="shared" si="86"/>
        <v>1</v>
      </c>
      <c r="N113" s="105">
        <f t="shared" si="87"/>
        <v>0</v>
      </c>
      <c r="O113" s="103">
        <f t="shared" si="88"/>
        <v>0</v>
      </c>
      <c r="P113" s="105">
        <f t="shared" si="89"/>
        <v>15.000000000000002</v>
      </c>
      <c r="Q113" s="26" t="s">
        <v>298</v>
      </c>
      <c r="R113" s="20">
        <v>0</v>
      </c>
      <c r="S113" s="22"/>
      <c r="T113" s="27">
        <v>0</v>
      </c>
      <c r="U113" s="26">
        <v>0</v>
      </c>
      <c r="V113" s="22"/>
      <c r="W113" s="28">
        <v>0</v>
      </c>
      <c r="X113" s="22"/>
      <c r="Y113" s="20">
        <v>0</v>
      </c>
      <c r="Z113" s="22" t="s">
        <v>323</v>
      </c>
      <c r="AA113" s="31">
        <v>7.044684568582015</v>
      </c>
      <c r="AB113">
        <v>0</v>
      </c>
      <c r="AC113" s="32">
        <v>-1</v>
      </c>
      <c r="AD113" s="32">
        <f t="shared" si="90"/>
        <v>-1</v>
      </c>
      <c r="AE113" s="32">
        <v>2.6491253425930807</v>
      </c>
      <c r="AF113">
        <v>2.1667749516958676</v>
      </c>
      <c r="AG113">
        <v>1.9466797351528866</v>
      </c>
      <c r="AH113">
        <v>2.8208190269787226</v>
      </c>
      <c r="AI113">
        <v>4.595805077745967</v>
      </c>
      <c r="AJ113" s="1" t="s">
        <v>388</v>
      </c>
      <c r="AK113">
        <f t="shared" si="91"/>
        <v>2.1667749516958676</v>
      </c>
      <c r="AL113">
        <f t="shared" si="92"/>
        <v>1.9466797351528866</v>
      </c>
      <c r="AM113" s="32">
        <f t="shared" si="93"/>
        <v>1.9466797351528866</v>
      </c>
      <c r="AN113" s="77" t="s">
        <v>545</v>
      </c>
      <c r="AO113" s="77" t="s">
        <v>553</v>
      </c>
      <c r="AP113" s="88" t="s">
        <v>619</v>
      </c>
      <c r="AQ113" s="88">
        <v>16.01684149184149</v>
      </c>
      <c r="AR113">
        <v>6.342494714587738</v>
      </c>
      <c r="AS113">
        <v>3.6</v>
      </c>
      <c r="AT113" s="32">
        <v>13.333333333333332</v>
      </c>
      <c r="AU113" s="32">
        <v>52.28070175438596</v>
      </c>
      <c r="AV113" s="82">
        <f t="shared" si="94"/>
        <v>0.30636240437414936</v>
      </c>
      <c r="AW113" s="82">
        <f t="shared" si="95"/>
        <v>0.3763497311179534</v>
      </c>
      <c r="AX113" s="82">
        <f t="shared" si="96"/>
        <v>0.32389261744966447</v>
      </c>
      <c r="AY113" s="32">
        <f t="shared" si="97"/>
        <v>0.32389261744966447</v>
      </c>
      <c r="AZ113" s="77" t="s">
        <v>546</v>
      </c>
      <c r="BA113" s="77" t="s">
        <v>558</v>
      </c>
      <c r="BB113" s="88" t="s">
        <v>620</v>
      </c>
      <c r="BC113" s="12">
        <v>21.761363636363637</v>
      </c>
      <c r="BD113">
        <v>1.0223175008364418</v>
      </c>
      <c r="BE113">
        <v>14.161363636363637</v>
      </c>
      <c r="BF113" s="32">
        <v>74.3</v>
      </c>
      <c r="BG113" s="32">
        <v>113.40614525139665</v>
      </c>
      <c r="BH113" s="82">
        <f t="shared" si="98"/>
        <v>0.19188875160268826</v>
      </c>
      <c r="BI113" s="82">
        <f t="shared" si="99"/>
        <v>0.6641819747409923</v>
      </c>
      <c r="BJ113" s="82">
        <f t="shared" si="100"/>
        <v>0.7800403006403587</v>
      </c>
      <c r="BK113" s="32">
        <f t="shared" si="101"/>
        <v>0.7800403006403587</v>
      </c>
      <c r="BL113" s="82" t="s">
        <v>624</v>
      </c>
      <c r="BM113" s="82" t="s">
        <v>628</v>
      </c>
      <c r="BN113" s="88" t="s">
        <v>619</v>
      </c>
      <c r="BO113">
        <v>8.251464814255513</v>
      </c>
      <c r="BP113">
        <v>2.0625</v>
      </c>
      <c r="BQ113" s="136">
        <v>0.6342494714587738</v>
      </c>
      <c r="BR113" s="32">
        <v>0</v>
      </c>
      <c r="BS113" s="32">
        <v>20.689655172413794</v>
      </c>
      <c r="BT113" s="82">
        <f t="shared" si="102"/>
        <v>0.39882079935568315</v>
      </c>
      <c r="BU113" s="52">
        <f t="shared" si="103"/>
        <v>0.0996875</v>
      </c>
      <c r="BV113" s="52">
        <f t="shared" si="104"/>
        <v>0.030655391120507396</v>
      </c>
      <c r="BW113" s="32">
        <f t="shared" si="105"/>
        <v>0.030655391120507396</v>
      </c>
      <c r="BX113" s="133">
        <v>0.9900990099009901</v>
      </c>
      <c r="BY113" s="32">
        <f t="shared" si="110"/>
        <v>0.9900990099009901</v>
      </c>
      <c r="BZ113" s="32">
        <f t="shared" si="111"/>
        <v>1.99009900990099</v>
      </c>
      <c r="CA113" s="51">
        <v>3.146425321645356</v>
      </c>
      <c r="CB113" s="51">
        <v>3.146425321645356</v>
      </c>
      <c r="CC113" s="49">
        <f t="shared" si="112"/>
        <v>3.146425321645356</v>
      </c>
      <c r="CD113" s="49">
        <f t="shared" si="113"/>
        <v>0.9796503699494883</v>
      </c>
      <c r="CE113" s="49">
        <f t="shared" si="114"/>
        <v>1.1997455864924693</v>
      </c>
      <c r="CF113" s="49">
        <v>11.881188118811883</v>
      </c>
      <c r="CG113" s="49">
        <f t="shared" si="115"/>
        <v>0.4822911821383481</v>
      </c>
      <c r="CH113" s="49">
        <f t="shared" si="116"/>
        <v>0.1059414510203947</v>
      </c>
      <c r="CI113" s="49">
        <f t="shared" si="117"/>
        <v>0.15839856468868363</v>
      </c>
      <c r="CJ113" s="49">
        <v>-1.2131645328001852</v>
      </c>
      <c r="CK113" s="49">
        <f t="shared" si="118"/>
        <v>0.6444697975156661</v>
      </c>
      <c r="CL113" s="49">
        <f t="shared" si="106"/>
        <v>0.13557050312469254</v>
      </c>
      <c r="CM113" s="49">
        <v>5.5</v>
      </c>
      <c r="CN113" s="49">
        <f t="shared" si="119"/>
        <v>0.2658333333333333</v>
      </c>
      <c r="CO113" s="49">
        <f t="shared" si="107"/>
        <v>0.23517794221282592</v>
      </c>
      <c r="CP113" s="133" t="s">
        <v>62</v>
      </c>
      <c r="CQ113" s="69" t="s">
        <v>107</v>
      </c>
      <c r="CR113" s="70">
        <v>0.9</v>
      </c>
      <c r="CS113" s="60">
        <f t="shared" si="120"/>
        <v>0.9</v>
      </c>
      <c r="CT113" s="60">
        <f t="shared" si="121"/>
        <v>1.9</v>
      </c>
      <c r="CU113" s="32">
        <v>4.491477352374246</v>
      </c>
      <c r="CV113" s="82">
        <f t="shared" si="122"/>
        <v>2.3247024006783783</v>
      </c>
      <c r="CW113" s="82">
        <f t="shared" si="123"/>
        <v>2.5447976172213593</v>
      </c>
      <c r="CX113">
        <v>22.6</v>
      </c>
      <c r="CY113">
        <f t="shared" si="124"/>
        <v>0.6873154362416108</v>
      </c>
      <c r="CZ113">
        <f t="shared" si="125"/>
        <v>0.31096570512365745</v>
      </c>
      <c r="DA113">
        <f t="shared" si="126"/>
        <v>0.3634228187919464</v>
      </c>
      <c r="DB113">
        <v>-8.6</v>
      </c>
      <c r="DC113">
        <f t="shared" si="127"/>
        <v>0.5793336847342572</v>
      </c>
      <c r="DD113">
        <f t="shared" si="108"/>
        <v>0.2007066159061015</v>
      </c>
      <c r="DE113">
        <v>9.3</v>
      </c>
      <c r="DF113">
        <f t="shared" si="128"/>
        <v>0.4495</v>
      </c>
      <c r="DG113">
        <f t="shared" si="109"/>
        <v>0.4188446088794926</v>
      </c>
      <c r="DH113" s="12">
        <v>1</v>
      </c>
      <c r="DI113" s="145">
        <v>1</v>
      </c>
    </row>
    <row r="114" spans="1:113" ht="13.5">
      <c r="A114" s="19">
        <v>12</v>
      </c>
      <c r="B114" s="20" t="s">
        <v>241</v>
      </c>
      <c r="C114" t="s">
        <v>671</v>
      </c>
      <c r="D114" s="58">
        <v>28919</v>
      </c>
      <c r="E114" s="22">
        <v>108</v>
      </c>
      <c r="F114" s="20">
        <v>48</v>
      </c>
      <c r="G114" s="20">
        <v>5</v>
      </c>
      <c r="H114" s="20">
        <v>0</v>
      </c>
      <c r="I114" s="20">
        <v>0</v>
      </c>
      <c r="J114" s="104">
        <f t="shared" si="83"/>
        <v>25.925925925925924</v>
      </c>
      <c r="K114" s="104">
        <f t="shared" si="84"/>
        <v>0.4444444444444444</v>
      </c>
      <c r="L114" s="103">
        <f t="shared" si="85"/>
        <v>1</v>
      </c>
      <c r="M114" s="103">
        <f t="shared" si="86"/>
        <v>1</v>
      </c>
      <c r="N114" s="105">
        <f t="shared" si="87"/>
        <v>0</v>
      </c>
      <c r="O114" s="103">
        <f t="shared" si="88"/>
        <v>0</v>
      </c>
      <c r="P114" s="105">
        <f t="shared" si="89"/>
        <v>25.925925925925924</v>
      </c>
      <c r="Q114" s="26" t="s">
        <v>298</v>
      </c>
      <c r="R114" s="20">
        <v>0</v>
      </c>
      <c r="S114" s="22"/>
      <c r="T114" s="27">
        <v>0</v>
      </c>
      <c r="U114" s="26">
        <v>0</v>
      </c>
      <c r="V114" s="22"/>
      <c r="W114" s="28">
        <v>0</v>
      </c>
      <c r="X114" s="22"/>
      <c r="Y114" s="20">
        <v>0</v>
      </c>
      <c r="Z114" s="22" t="s">
        <v>322</v>
      </c>
      <c r="AA114" s="31">
        <v>7.044684568582015</v>
      </c>
      <c r="AB114">
        <v>0</v>
      </c>
      <c r="AC114" s="32">
        <v>-1</v>
      </c>
      <c r="AD114" s="32">
        <f t="shared" si="90"/>
        <v>-1</v>
      </c>
      <c r="AE114" s="32">
        <v>2.6491253425930807</v>
      </c>
      <c r="AF114">
        <v>2.1667749516958676</v>
      </c>
      <c r="AG114">
        <v>1.9466797351528866</v>
      </c>
      <c r="AH114">
        <v>2.8208190269787226</v>
      </c>
      <c r="AI114">
        <v>4.595805077745967</v>
      </c>
      <c r="AJ114" s="1" t="s">
        <v>389</v>
      </c>
      <c r="AK114">
        <f t="shared" si="91"/>
        <v>2.8208190269787226</v>
      </c>
      <c r="AL114">
        <f t="shared" si="92"/>
        <v>4.595805077745967</v>
      </c>
      <c r="AM114" s="32">
        <f t="shared" si="93"/>
        <v>4.595805077745967</v>
      </c>
      <c r="AN114" s="79" t="s">
        <v>546</v>
      </c>
      <c r="AO114" s="79" t="s">
        <v>557</v>
      </c>
      <c r="AP114" s="90" t="s">
        <v>619</v>
      </c>
      <c r="AQ114" s="90">
        <v>21.761363636363637</v>
      </c>
      <c r="AR114">
        <v>-3.8437570119049207</v>
      </c>
      <c r="AS114">
        <v>-7.6</v>
      </c>
      <c r="AT114" s="32">
        <v>74.3</v>
      </c>
      <c r="AU114" s="32">
        <v>113.40614525139665</v>
      </c>
      <c r="AV114" s="82">
        <f t="shared" si="94"/>
        <v>0.19188875160268826</v>
      </c>
      <c r="AW114" s="82">
        <f t="shared" si="95"/>
        <v>0.6212735899973407</v>
      </c>
      <c r="AX114" s="82">
        <f t="shared" si="96"/>
        <v>0.5881515490376705</v>
      </c>
      <c r="AY114" s="32">
        <f t="shared" si="97"/>
        <v>0.5881515490376705</v>
      </c>
      <c r="AZ114" s="79" t="s">
        <v>546</v>
      </c>
      <c r="BA114" s="79" t="s">
        <v>557</v>
      </c>
      <c r="BB114" s="90" t="s">
        <v>619</v>
      </c>
      <c r="BC114" s="12">
        <v>21.761363636363637</v>
      </c>
      <c r="BD114">
        <v>-3.8437570119049207</v>
      </c>
      <c r="BE114" s="136">
        <v>-7.6</v>
      </c>
      <c r="BF114" s="32">
        <v>74.3</v>
      </c>
      <c r="BG114" s="32">
        <v>113.40614525139665</v>
      </c>
      <c r="BH114" s="82">
        <f t="shared" si="98"/>
        <v>0.19188875160268826</v>
      </c>
      <c r="BI114" s="82">
        <f t="shared" si="99"/>
        <v>0.6212735899973407</v>
      </c>
      <c r="BJ114" s="82">
        <f t="shared" si="100"/>
        <v>0.5881515490376705</v>
      </c>
      <c r="BK114" s="32">
        <f t="shared" si="101"/>
        <v>0.5881515490376705</v>
      </c>
      <c r="BL114" s="82" t="s">
        <v>623</v>
      </c>
      <c r="BM114" s="82" t="s">
        <v>557</v>
      </c>
      <c r="BN114" s="88" t="s">
        <v>619</v>
      </c>
      <c r="BO114">
        <v>14.786363636363637</v>
      </c>
      <c r="BP114">
        <v>1.5014229510538672</v>
      </c>
      <c r="BQ114" s="136">
        <v>1.4</v>
      </c>
      <c r="BR114" s="92">
        <v>0</v>
      </c>
      <c r="BS114" s="82">
        <v>39.10614525139665</v>
      </c>
      <c r="BT114" s="82">
        <f t="shared" si="102"/>
        <v>0.3781084415584416</v>
      </c>
      <c r="BU114" s="52">
        <f t="shared" si="103"/>
        <v>0.03839352974837747</v>
      </c>
      <c r="BV114" s="52">
        <f t="shared" si="104"/>
        <v>0.0358</v>
      </c>
      <c r="BW114" s="32">
        <f t="shared" si="105"/>
        <v>0.0358</v>
      </c>
      <c r="BX114" s="133">
        <v>0.9900990099009901</v>
      </c>
      <c r="BY114" s="32">
        <f t="shared" si="110"/>
        <v>0.9900990099009901</v>
      </c>
      <c r="BZ114" s="32">
        <f t="shared" si="111"/>
        <v>1.99009900990099</v>
      </c>
      <c r="CA114" s="51">
        <v>3.146425321645356</v>
      </c>
      <c r="CB114" s="51">
        <v>3.146425321645356</v>
      </c>
      <c r="CC114" s="49">
        <f t="shared" si="112"/>
        <v>3.146425321645356</v>
      </c>
      <c r="CD114" s="49">
        <f t="shared" si="113"/>
        <v>0.3256062946666334</v>
      </c>
      <c r="CE114" s="49">
        <f t="shared" si="114"/>
        <v>1.4493797561006114</v>
      </c>
      <c r="CF114" s="49">
        <v>-1.2131645328001852</v>
      </c>
      <c r="CG114" s="49">
        <f t="shared" si="115"/>
        <v>0.6444697975156661</v>
      </c>
      <c r="CH114" s="49">
        <f t="shared" si="116"/>
        <v>0.023196207518325407</v>
      </c>
      <c r="CI114" s="49">
        <f t="shared" si="117"/>
        <v>0.0563182484779956</v>
      </c>
      <c r="CJ114" s="49">
        <v>-1.2131645328001852</v>
      </c>
      <c r="CK114" s="49">
        <f t="shared" si="118"/>
        <v>0.6444697975156661</v>
      </c>
      <c r="CL114" s="49">
        <f t="shared" si="106"/>
        <v>0.0563182484779956</v>
      </c>
      <c r="CM114" s="49">
        <v>2.3</v>
      </c>
      <c r="CN114" s="49">
        <f t="shared" si="119"/>
        <v>0.05881428571428571</v>
      </c>
      <c r="CO114" s="49">
        <f t="shared" si="107"/>
        <v>0.02301428571428571</v>
      </c>
      <c r="CP114" s="133" t="s">
        <v>65</v>
      </c>
      <c r="CQ114" s="69" t="s">
        <v>111</v>
      </c>
      <c r="CR114" s="70">
        <v>4.1</v>
      </c>
      <c r="CS114" s="60">
        <f t="shared" si="120"/>
        <v>4.1</v>
      </c>
      <c r="CT114" s="60">
        <f t="shared" si="121"/>
        <v>5.1</v>
      </c>
      <c r="CU114" s="32">
        <v>2.519848509268111</v>
      </c>
      <c r="CV114" s="82">
        <f t="shared" si="122"/>
        <v>0.3009705177106117</v>
      </c>
      <c r="CW114" s="82">
        <f t="shared" si="123"/>
        <v>2.0759565684778565</v>
      </c>
      <c r="CX114">
        <v>3</v>
      </c>
      <c r="CY114">
        <f t="shared" si="124"/>
        <v>0.681620910653852</v>
      </c>
      <c r="CZ114">
        <f t="shared" si="125"/>
        <v>0.06034732065651127</v>
      </c>
      <c r="DA114">
        <f t="shared" si="126"/>
        <v>0.09346936161618147</v>
      </c>
      <c r="DB114">
        <v>3</v>
      </c>
      <c r="DC114">
        <f t="shared" si="127"/>
        <v>0.681620910653852</v>
      </c>
      <c r="DD114">
        <f t="shared" si="108"/>
        <v>0.09346936161618147</v>
      </c>
      <c r="DE114">
        <v>4.9</v>
      </c>
      <c r="DF114">
        <f t="shared" si="128"/>
        <v>0.12530000000000002</v>
      </c>
      <c r="DG114">
        <f t="shared" si="109"/>
        <v>0.08950000000000002</v>
      </c>
      <c r="DH114" s="12">
        <v>0</v>
      </c>
      <c r="DI114" s="145">
        <v>1</v>
      </c>
    </row>
    <row r="115" spans="1:113" ht="13.5">
      <c r="A115" s="19">
        <v>11</v>
      </c>
      <c r="B115" s="20" t="s">
        <v>242</v>
      </c>
      <c r="C115" t="s">
        <v>672</v>
      </c>
      <c r="D115" s="58">
        <v>28919</v>
      </c>
      <c r="E115" s="22">
        <v>45</v>
      </c>
      <c r="F115" s="20">
        <v>18</v>
      </c>
      <c r="G115" s="20">
        <v>3</v>
      </c>
      <c r="H115" s="20">
        <v>1</v>
      </c>
      <c r="I115" s="20">
        <v>1</v>
      </c>
      <c r="J115" s="104">
        <f t="shared" si="83"/>
        <v>30.000000000000004</v>
      </c>
      <c r="K115" s="104">
        <f t="shared" si="84"/>
        <v>0.4</v>
      </c>
      <c r="L115" s="103">
        <f t="shared" si="85"/>
        <v>1</v>
      </c>
      <c r="M115" s="103">
        <f t="shared" si="86"/>
        <v>1</v>
      </c>
      <c r="N115" s="105">
        <f t="shared" si="87"/>
        <v>2.037037037037037</v>
      </c>
      <c r="O115" s="103">
        <f t="shared" si="88"/>
        <v>1</v>
      </c>
      <c r="P115" s="105">
        <f t="shared" si="89"/>
        <v>27.962962962962965</v>
      </c>
      <c r="Q115" s="26" t="s">
        <v>298</v>
      </c>
      <c r="R115" s="20">
        <v>0</v>
      </c>
      <c r="S115" s="22"/>
      <c r="T115" s="27">
        <v>0</v>
      </c>
      <c r="U115" s="26">
        <v>0</v>
      </c>
      <c r="V115" s="22"/>
      <c r="W115" s="28">
        <v>1</v>
      </c>
      <c r="X115" s="22" t="s">
        <v>436</v>
      </c>
      <c r="Y115" s="20">
        <v>1</v>
      </c>
      <c r="Z115" s="22" t="s">
        <v>332</v>
      </c>
      <c r="AA115" s="31">
        <v>7.044684568582015</v>
      </c>
      <c r="AB115">
        <v>0</v>
      </c>
      <c r="AC115" s="32">
        <v>-1</v>
      </c>
      <c r="AD115" s="32">
        <f t="shared" si="90"/>
        <v>-1</v>
      </c>
      <c r="AE115" s="32">
        <v>2.6491253425930807</v>
      </c>
      <c r="AF115">
        <v>2.1667749516958676</v>
      </c>
      <c r="AG115">
        <v>1.9466797351528866</v>
      </c>
      <c r="AH115">
        <v>2.8208190269787226</v>
      </c>
      <c r="AI115">
        <v>4.595805077745967</v>
      </c>
      <c r="AJ115" s="1" t="s">
        <v>389</v>
      </c>
      <c r="AK115">
        <f t="shared" si="91"/>
        <v>2.8208190269787226</v>
      </c>
      <c r="AL115">
        <f t="shared" si="92"/>
        <v>4.595805077745967</v>
      </c>
      <c r="AM115" s="32">
        <f t="shared" si="93"/>
        <v>4.595805077745967</v>
      </c>
      <c r="AN115" s="79" t="s">
        <v>546</v>
      </c>
      <c r="AO115" s="79" t="s">
        <v>557</v>
      </c>
      <c r="AP115" s="90" t="s">
        <v>619</v>
      </c>
      <c r="AQ115" s="90">
        <v>21.761363636363637</v>
      </c>
      <c r="AR115">
        <v>-3.8437570119049207</v>
      </c>
      <c r="AS115">
        <v>-7.6</v>
      </c>
      <c r="AT115" s="32">
        <v>74.3</v>
      </c>
      <c r="AU115" s="32">
        <v>113.40614525139665</v>
      </c>
      <c r="AV115" s="82">
        <f t="shared" si="94"/>
        <v>0.19188875160268826</v>
      </c>
      <c r="AW115" s="82">
        <f t="shared" si="95"/>
        <v>0.6212735899973407</v>
      </c>
      <c r="AX115" s="82">
        <f t="shared" si="96"/>
        <v>0.5881515490376705</v>
      </c>
      <c r="AY115" s="32">
        <f t="shared" si="97"/>
        <v>0.5881515490376705</v>
      </c>
      <c r="AZ115" s="79" t="s">
        <v>546</v>
      </c>
      <c r="BA115" s="79" t="s">
        <v>557</v>
      </c>
      <c r="BB115" s="90" t="s">
        <v>619</v>
      </c>
      <c r="BC115" s="12">
        <v>21.761363636363637</v>
      </c>
      <c r="BD115">
        <v>-3.8437570119049207</v>
      </c>
      <c r="BE115" s="136">
        <v>-7.6</v>
      </c>
      <c r="BF115" s="32">
        <v>74.3</v>
      </c>
      <c r="BG115" s="32">
        <v>113.40614525139665</v>
      </c>
      <c r="BH115" s="82">
        <f t="shared" si="98"/>
        <v>0.19188875160268826</v>
      </c>
      <c r="BI115" s="82">
        <f t="shared" si="99"/>
        <v>0.6212735899973407</v>
      </c>
      <c r="BJ115" s="82">
        <f t="shared" si="100"/>
        <v>0.5881515490376705</v>
      </c>
      <c r="BK115" s="32">
        <f t="shared" si="101"/>
        <v>0.5881515490376705</v>
      </c>
      <c r="BL115" s="82" t="s">
        <v>623</v>
      </c>
      <c r="BM115" s="82" t="s">
        <v>557</v>
      </c>
      <c r="BN115" s="88" t="s">
        <v>619</v>
      </c>
      <c r="BO115">
        <v>14.786363636363637</v>
      </c>
      <c r="BP115">
        <v>1.5014229510538672</v>
      </c>
      <c r="BQ115" s="136">
        <v>1.4</v>
      </c>
      <c r="BR115" s="92">
        <v>0</v>
      </c>
      <c r="BS115" s="82">
        <v>39.10614525139665</v>
      </c>
      <c r="BT115" s="82">
        <f t="shared" si="102"/>
        <v>0.3781084415584416</v>
      </c>
      <c r="BU115" s="52">
        <f t="shared" si="103"/>
        <v>0.03839352974837747</v>
      </c>
      <c r="BV115" s="52">
        <f t="shared" si="104"/>
        <v>0.0358</v>
      </c>
      <c r="BW115" s="32">
        <f t="shared" si="105"/>
        <v>0.0358</v>
      </c>
      <c r="BX115" s="133">
        <v>0.9900990099009901</v>
      </c>
      <c r="BY115" s="32">
        <f t="shared" si="110"/>
        <v>0.9900990099009901</v>
      </c>
      <c r="BZ115" s="32">
        <f t="shared" si="111"/>
        <v>1.99009900990099</v>
      </c>
      <c r="CA115" s="51">
        <v>3.146425321645356</v>
      </c>
      <c r="CB115" s="51">
        <v>3.146425321645356</v>
      </c>
      <c r="CC115" s="49">
        <f t="shared" si="112"/>
        <v>3.146425321645356</v>
      </c>
      <c r="CD115" s="49">
        <f t="shared" si="113"/>
        <v>0.3256062946666334</v>
      </c>
      <c r="CE115" s="49">
        <f t="shared" si="114"/>
        <v>1.4493797561006114</v>
      </c>
      <c r="CF115" s="49">
        <v>-1.2131645328001852</v>
      </c>
      <c r="CG115" s="49">
        <f t="shared" si="115"/>
        <v>0.6444697975156661</v>
      </c>
      <c r="CH115" s="49">
        <f t="shared" si="116"/>
        <v>0.023196207518325407</v>
      </c>
      <c r="CI115" s="49">
        <f t="shared" si="117"/>
        <v>0.0563182484779956</v>
      </c>
      <c r="CJ115" s="49">
        <v>-1.2131645328001852</v>
      </c>
      <c r="CK115" s="49">
        <f t="shared" si="118"/>
        <v>0.6444697975156661</v>
      </c>
      <c r="CL115" s="49">
        <f t="shared" si="106"/>
        <v>0.0563182484779956</v>
      </c>
      <c r="CM115" s="49">
        <v>2.3</v>
      </c>
      <c r="CN115" s="49">
        <f t="shared" si="119"/>
        <v>0.05881428571428571</v>
      </c>
      <c r="CO115" s="49">
        <f t="shared" si="107"/>
        <v>0.02301428571428571</v>
      </c>
      <c r="CP115" s="132" t="s">
        <v>63</v>
      </c>
      <c r="CQ115" s="69" t="s">
        <v>108</v>
      </c>
      <c r="CR115" s="60">
        <v>1.2484851601305547</v>
      </c>
      <c r="CS115" s="60">
        <f t="shared" si="120"/>
        <v>1.2484851601305547</v>
      </c>
      <c r="CT115" s="60">
        <f t="shared" si="121"/>
        <v>2.2484851601305547</v>
      </c>
      <c r="CU115" s="32">
        <v>2.1922129213046455</v>
      </c>
      <c r="CV115" s="82">
        <f t="shared" si="122"/>
        <v>0.628606105674077</v>
      </c>
      <c r="CW115" s="82">
        <f t="shared" si="123"/>
        <v>2.403592156441322</v>
      </c>
      <c r="CX115">
        <v>-1.2131645328001852</v>
      </c>
      <c r="CY115">
        <f t="shared" si="124"/>
        <v>0.6444697975156661</v>
      </c>
      <c r="CZ115">
        <f t="shared" si="125"/>
        <v>0.023196207518325407</v>
      </c>
      <c r="DA115">
        <f t="shared" si="126"/>
        <v>0.0563182484779956</v>
      </c>
      <c r="DB115">
        <v>-1.2131645328001852</v>
      </c>
      <c r="DC115">
        <f t="shared" si="127"/>
        <v>0.6444697975156661</v>
      </c>
      <c r="DD115">
        <f t="shared" si="108"/>
        <v>0.0563182484779956</v>
      </c>
      <c r="DE115">
        <v>1.4251802670093525</v>
      </c>
      <c r="DF115">
        <f t="shared" si="128"/>
        <v>0.03644389539923916</v>
      </c>
      <c r="DG115">
        <f t="shared" si="109"/>
        <v>0.0006438953992391611</v>
      </c>
      <c r="DH115" s="12">
        <v>0</v>
      </c>
      <c r="DI115" s="145">
        <v>1</v>
      </c>
    </row>
    <row r="116" spans="1:113" ht="12.75">
      <c r="A116" s="19">
        <v>19</v>
      </c>
      <c r="B116" s="20" t="s">
        <v>243</v>
      </c>
      <c r="C116" t="s">
        <v>673</v>
      </c>
      <c r="D116" s="58">
        <v>29241</v>
      </c>
      <c r="E116" s="22">
        <v>39</v>
      </c>
      <c r="F116" s="20">
        <v>12</v>
      </c>
      <c r="G116" s="20">
        <v>1</v>
      </c>
      <c r="H116" s="20">
        <v>0</v>
      </c>
      <c r="I116" s="20">
        <v>0</v>
      </c>
      <c r="J116" s="104">
        <f t="shared" si="83"/>
        <v>28.205128205128204</v>
      </c>
      <c r="K116" s="104">
        <f t="shared" si="84"/>
        <v>0.3076923076923077</v>
      </c>
      <c r="L116" s="103">
        <f t="shared" si="85"/>
        <v>1</v>
      </c>
      <c r="M116" s="103">
        <f t="shared" si="86"/>
        <v>1</v>
      </c>
      <c r="N116" s="105">
        <f t="shared" si="87"/>
        <v>0</v>
      </c>
      <c r="O116" s="103">
        <f t="shared" si="88"/>
        <v>0</v>
      </c>
      <c r="P116" s="105">
        <f t="shared" si="89"/>
        <v>28.205128205128204</v>
      </c>
      <c r="Q116" s="26" t="s">
        <v>342</v>
      </c>
      <c r="R116" s="20">
        <v>0</v>
      </c>
      <c r="S116" s="22" t="s">
        <v>363</v>
      </c>
      <c r="T116" s="27">
        <v>0</v>
      </c>
      <c r="U116" s="26">
        <v>0</v>
      </c>
      <c r="V116" s="22"/>
      <c r="W116" s="28">
        <v>1</v>
      </c>
      <c r="X116" s="22" t="s">
        <v>437</v>
      </c>
      <c r="Y116" s="20">
        <v>1</v>
      </c>
      <c r="Z116" s="22" t="s">
        <v>309</v>
      </c>
      <c r="AA116" s="31">
        <v>6.044684568582015</v>
      </c>
      <c r="AB116">
        <v>0.9340877525454823</v>
      </c>
      <c r="AC116" s="32">
        <v>0</v>
      </c>
      <c r="AD116" s="32">
        <f t="shared" si="90"/>
        <v>0</v>
      </c>
      <c r="AE116" s="32">
        <v>2.222573539528732</v>
      </c>
      <c r="AF116">
        <v>1.9466797351528866</v>
      </c>
      <c r="AG116">
        <v>1.2779334759465621</v>
      </c>
      <c r="AH116">
        <v>2.7201133678839016</v>
      </c>
      <c r="AI116">
        <v>3.500507015475294</v>
      </c>
      <c r="AJ116" s="1" t="s">
        <v>389</v>
      </c>
      <c r="AK116">
        <f t="shared" si="91"/>
        <v>2.7201133678839016</v>
      </c>
      <c r="AL116">
        <f t="shared" si="92"/>
        <v>3.500507015475294</v>
      </c>
      <c r="AM116" s="32">
        <f t="shared" si="93"/>
        <v>3.500507015475294</v>
      </c>
      <c r="AN116" s="80" t="s">
        <v>549</v>
      </c>
      <c r="AO116" s="80" t="s">
        <v>554</v>
      </c>
      <c r="AP116" s="91" t="s">
        <v>619</v>
      </c>
      <c r="AQ116" s="91">
        <v>4.619153571928385</v>
      </c>
      <c r="AR116">
        <v>0.225</v>
      </c>
      <c r="AS116">
        <v>0</v>
      </c>
      <c r="AT116" s="32">
        <v>0</v>
      </c>
      <c r="AU116" s="32">
        <v>37.95986622073579</v>
      </c>
      <c r="AV116" s="82">
        <f t="shared" si="94"/>
        <v>0.12168519101379621</v>
      </c>
      <c r="AW116" s="82">
        <f t="shared" si="95"/>
        <v>0.005927312775330396</v>
      </c>
      <c r="AX116" s="82">
        <f t="shared" si="96"/>
        <v>0</v>
      </c>
      <c r="AY116" s="32">
        <f t="shared" si="97"/>
        <v>0</v>
      </c>
      <c r="AZ116" s="80" t="s">
        <v>546</v>
      </c>
      <c r="BA116" s="80" t="s">
        <v>557</v>
      </c>
      <c r="BB116" s="91" t="s">
        <v>619</v>
      </c>
      <c r="BC116" s="12">
        <v>20.261363636363637</v>
      </c>
      <c r="BD116">
        <v>-0.10685228790657297</v>
      </c>
      <c r="BE116">
        <v>-6.1</v>
      </c>
      <c r="BF116" s="69">
        <v>74.3</v>
      </c>
      <c r="BG116" s="69">
        <v>113.40614525139665</v>
      </c>
      <c r="BH116" s="82">
        <f t="shared" si="98"/>
        <v>0.17866195514756825</v>
      </c>
      <c r="BI116" s="82">
        <f t="shared" si="99"/>
        <v>0.6542251087683425</v>
      </c>
      <c r="BJ116" s="82">
        <f t="shared" si="100"/>
        <v>0.6013783454927906</v>
      </c>
      <c r="BK116" s="32">
        <f t="shared" si="101"/>
        <v>0.6013783454927906</v>
      </c>
      <c r="BL116" s="82" t="s">
        <v>549</v>
      </c>
      <c r="BM116" s="82" t="s">
        <v>554</v>
      </c>
      <c r="BN116" s="88" t="s">
        <v>619</v>
      </c>
      <c r="BO116">
        <v>4.619153571928385</v>
      </c>
      <c r="BP116">
        <v>0.225</v>
      </c>
      <c r="BQ116" s="136">
        <v>0</v>
      </c>
      <c r="BR116" s="32">
        <v>0</v>
      </c>
      <c r="BS116" s="32">
        <v>37.95986622073579</v>
      </c>
      <c r="BT116" s="82">
        <f t="shared" si="102"/>
        <v>0.12168519101379621</v>
      </c>
      <c r="BU116" s="52">
        <f t="shared" si="103"/>
        <v>0.005927312775330396</v>
      </c>
      <c r="BV116" s="52">
        <f t="shared" si="104"/>
        <v>0</v>
      </c>
      <c r="BW116" s="32">
        <f t="shared" si="105"/>
        <v>0</v>
      </c>
      <c r="BX116" s="133">
        <v>0.9900990099009901</v>
      </c>
      <c r="BY116" s="32">
        <f t="shared" si="110"/>
        <v>0.056011257355507826</v>
      </c>
      <c r="BZ116" s="32">
        <f t="shared" si="111"/>
        <v>0.9900990099009901</v>
      </c>
      <c r="CA116" s="51">
        <v>3.146425321645356</v>
      </c>
      <c r="CB116" s="51">
        <v>3.146425321645356</v>
      </c>
      <c r="CC116" s="49">
        <f t="shared" si="112"/>
        <v>3.146425321645356</v>
      </c>
      <c r="CD116" s="49">
        <f t="shared" si="113"/>
        <v>0.42631195376145437</v>
      </c>
      <c r="CE116" s="49">
        <f t="shared" si="114"/>
        <v>0.35408169382993826</v>
      </c>
      <c r="CF116" s="49">
        <v>0.6</v>
      </c>
      <c r="CG116" s="49">
        <f t="shared" si="115"/>
        <v>0.015806167400881053</v>
      </c>
      <c r="CH116" s="49">
        <f t="shared" si="116"/>
        <v>0.009878854625550658</v>
      </c>
      <c r="CI116" s="49">
        <f t="shared" si="117"/>
        <v>0.015806167400881053</v>
      </c>
      <c r="CJ116" s="49">
        <v>-1.2131645328001852</v>
      </c>
      <c r="CK116" s="49">
        <f t="shared" si="118"/>
        <v>0.6444697975156661</v>
      </c>
      <c r="CL116" s="49">
        <f t="shared" si="106"/>
        <v>0.043091452022875565</v>
      </c>
      <c r="CM116" s="49">
        <v>0.6</v>
      </c>
      <c r="CN116" s="49">
        <f t="shared" si="119"/>
        <v>0.015806167400881053</v>
      </c>
      <c r="CO116" s="49">
        <f t="shared" si="107"/>
        <v>0.015806167400881053</v>
      </c>
      <c r="CP116" s="132" t="s">
        <v>63</v>
      </c>
      <c r="CQ116" s="69" t="s">
        <v>108</v>
      </c>
      <c r="CR116" s="60">
        <v>1.2484851601305547</v>
      </c>
      <c r="CS116" s="60">
        <f t="shared" si="120"/>
        <v>0.3143974075850724</v>
      </c>
      <c r="CT116" s="60">
        <f t="shared" si="121"/>
        <v>1.2484851601305547</v>
      </c>
      <c r="CU116" s="32">
        <v>2.1922129213046455</v>
      </c>
      <c r="CV116" s="82">
        <f t="shared" si="122"/>
        <v>0.527900446579256</v>
      </c>
      <c r="CW116" s="82">
        <f t="shared" si="123"/>
        <v>1.3082940941706487</v>
      </c>
      <c r="CX116">
        <v>1.7442562749739292</v>
      </c>
      <c r="CY116">
        <f t="shared" si="124"/>
        <v>0.04595001112045857</v>
      </c>
      <c r="CZ116">
        <f t="shared" si="125"/>
        <v>0.04002269834512818</v>
      </c>
      <c r="DA116">
        <f t="shared" si="126"/>
        <v>0.04595001112045857</v>
      </c>
      <c r="DB116">
        <v>-1.2131645328001852</v>
      </c>
      <c r="DC116">
        <f t="shared" si="127"/>
        <v>0.6444697975156661</v>
      </c>
      <c r="DD116">
        <f t="shared" si="108"/>
        <v>0.043091452022875565</v>
      </c>
      <c r="DE116">
        <v>1.7442562749739292</v>
      </c>
      <c r="DF116">
        <f t="shared" si="128"/>
        <v>0.04595001112045857</v>
      </c>
      <c r="DG116">
        <f t="shared" si="109"/>
        <v>0.04595001112045857</v>
      </c>
      <c r="DH116" s="12">
        <v>0</v>
      </c>
      <c r="DI116" s="145">
        <v>1</v>
      </c>
    </row>
    <row r="117" spans="1:113" ht="12.75">
      <c r="A117" s="19">
        <v>15</v>
      </c>
      <c r="B117" s="20" t="s">
        <v>244</v>
      </c>
      <c r="C117" t="s">
        <v>674</v>
      </c>
      <c r="D117" s="58">
        <v>29241</v>
      </c>
      <c r="E117" s="22">
        <v>13</v>
      </c>
      <c r="F117" s="20">
        <v>3</v>
      </c>
      <c r="G117" s="20">
        <v>1</v>
      </c>
      <c r="H117" s="20">
        <v>0</v>
      </c>
      <c r="I117" s="20">
        <v>0</v>
      </c>
      <c r="J117" s="104">
        <f t="shared" si="83"/>
        <v>21.153846153846157</v>
      </c>
      <c r="K117" s="104">
        <f t="shared" si="84"/>
        <v>0.23076923076923078</v>
      </c>
      <c r="L117" s="103">
        <f t="shared" si="85"/>
        <v>1</v>
      </c>
      <c r="M117" s="103">
        <f t="shared" si="86"/>
        <v>1</v>
      </c>
      <c r="N117" s="105">
        <f t="shared" si="87"/>
        <v>0</v>
      </c>
      <c r="O117" s="103">
        <f t="shared" si="88"/>
        <v>0</v>
      </c>
      <c r="P117" s="105">
        <f t="shared" si="89"/>
        <v>21.153846153846157</v>
      </c>
      <c r="Q117" s="26" t="s">
        <v>342</v>
      </c>
      <c r="R117" s="20">
        <v>0</v>
      </c>
      <c r="S117" s="22" t="s">
        <v>364</v>
      </c>
      <c r="T117" s="27">
        <v>0</v>
      </c>
      <c r="U117" s="26">
        <v>0</v>
      </c>
      <c r="V117" s="22"/>
      <c r="W117" s="28">
        <v>1</v>
      </c>
      <c r="X117" s="22" t="s">
        <v>438</v>
      </c>
      <c r="Y117" s="20">
        <v>1</v>
      </c>
      <c r="Z117" s="22" t="s">
        <v>309</v>
      </c>
      <c r="AA117" s="31">
        <v>6.044684568582015</v>
      </c>
      <c r="AB117">
        <v>0.9340877525454823</v>
      </c>
      <c r="AC117" s="32">
        <v>0</v>
      </c>
      <c r="AD117" s="32">
        <f t="shared" si="90"/>
        <v>0</v>
      </c>
      <c r="AE117" s="32">
        <v>2.222573539528732</v>
      </c>
      <c r="AF117">
        <v>1.9466797351528866</v>
      </c>
      <c r="AG117">
        <v>1.2779334759465621</v>
      </c>
      <c r="AH117">
        <v>2.7201133678839016</v>
      </c>
      <c r="AI117">
        <v>3.500507015475294</v>
      </c>
      <c r="AJ117" s="1" t="s">
        <v>389</v>
      </c>
      <c r="AK117">
        <f t="shared" si="91"/>
        <v>2.7201133678839016</v>
      </c>
      <c r="AL117">
        <f t="shared" si="92"/>
        <v>3.500507015475294</v>
      </c>
      <c r="AM117" s="32">
        <f t="shared" si="93"/>
        <v>3.500507015475294</v>
      </c>
      <c r="AN117" s="80" t="s">
        <v>549</v>
      </c>
      <c r="AO117" s="80" t="s">
        <v>554</v>
      </c>
      <c r="AP117" s="91" t="s">
        <v>619</v>
      </c>
      <c r="AQ117" s="91">
        <v>4.619153571928385</v>
      </c>
      <c r="AR117">
        <v>0.225</v>
      </c>
      <c r="AS117">
        <v>0</v>
      </c>
      <c r="AT117" s="32">
        <v>0</v>
      </c>
      <c r="AU117" s="32">
        <v>37.95986622073579</v>
      </c>
      <c r="AV117" s="82">
        <f t="shared" si="94"/>
        <v>0.12168519101379621</v>
      </c>
      <c r="AW117" s="82">
        <f t="shared" si="95"/>
        <v>0.005927312775330396</v>
      </c>
      <c r="AX117" s="82">
        <f t="shared" si="96"/>
        <v>0</v>
      </c>
      <c r="AY117" s="32">
        <f t="shared" si="97"/>
        <v>0</v>
      </c>
      <c r="AZ117" s="80" t="s">
        <v>546</v>
      </c>
      <c r="BA117" s="80" t="s">
        <v>557</v>
      </c>
      <c r="BB117" s="91" t="s">
        <v>619</v>
      </c>
      <c r="BC117" s="12">
        <v>20.261363636363637</v>
      </c>
      <c r="BD117">
        <v>-0.10685228790657297</v>
      </c>
      <c r="BE117">
        <v>-6.1</v>
      </c>
      <c r="BF117" s="69">
        <v>74.3</v>
      </c>
      <c r="BG117" s="69">
        <v>113.40614525139665</v>
      </c>
      <c r="BH117" s="82">
        <f t="shared" si="98"/>
        <v>0.17866195514756825</v>
      </c>
      <c r="BI117" s="82">
        <f t="shared" si="99"/>
        <v>0.6542251087683425</v>
      </c>
      <c r="BJ117" s="82">
        <f t="shared" si="100"/>
        <v>0.6013783454927906</v>
      </c>
      <c r="BK117" s="32">
        <f t="shared" si="101"/>
        <v>0.6013783454927906</v>
      </c>
      <c r="BL117" s="82" t="s">
        <v>549</v>
      </c>
      <c r="BM117" s="82" t="s">
        <v>554</v>
      </c>
      <c r="BN117" s="88" t="s">
        <v>619</v>
      </c>
      <c r="BO117">
        <v>4.619153571928385</v>
      </c>
      <c r="BP117">
        <v>0.225</v>
      </c>
      <c r="BQ117" s="136">
        <v>0</v>
      </c>
      <c r="BR117" s="32">
        <v>0</v>
      </c>
      <c r="BS117" s="32">
        <v>37.95986622073579</v>
      </c>
      <c r="BT117" s="82">
        <f t="shared" si="102"/>
        <v>0.12168519101379621</v>
      </c>
      <c r="BU117" s="52">
        <f t="shared" si="103"/>
        <v>0.005927312775330396</v>
      </c>
      <c r="BV117" s="52">
        <f t="shared" si="104"/>
        <v>0</v>
      </c>
      <c r="BW117" s="32">
        <f t="shared" si="105"/>
        <v>0</v>
      </c>
      <c r="BX117" s="133">
        <v>0.9900990099009901</v>
      </c>
      <c r="BY117" s="32">
        <f t="shared" si="110"/>
        <v>0.056011257355507826</v>
      </c>
      <c r="BZ117" s="32">
        <f t="shared" si="111"/>
        <v>0.9900990099009901</v>
      </c>
      <c r="CA117" s="51">
        <v>3.146425321645356</v>
      </c>
      <c r="CB117" s="51">
        <v>3.146425321645356</v>
      </c>
      <c r="CC117" s="49">
        <f t="shared" si="112"/>
        <v>3.146425321645356</v>
      </c>
      <c r="CD117" s="49">
        <f t="shared" si="113"/>
        <v>0.42631195376145437</v>
      </c>
      <c r="CE117" s="49">
        <f t="shared" si="114"/>
        <v>0.35408169382993826</v>
      </c>
      <c r="CF117" s="49">
        <v>0.6</v>
      </c>
      <c r="CG117" s="49">
        <f t="shared" si="115"/>
        <v>0.015806167400881053</v>
      </c>
      <c r="CH117" s="49">
        <f t="shared" si="116"/>
        <v>0.009878854625550658</v>
      </c>
      <c r="CI117" s="49">
        <f t="shared" si="117"/>
        <v>0.015806167400881053</v>
      </c>
      <c r="CJ117" s="49">
        <v>-1.2131645328001852</v>
      </c>
      <c r="CK117" s="49">
        <f t="shared" si="118"/>
        <v>0.6444697975156661</v>
      </c>
      <c r="CL117" s="49">
        <f t="shared" si="106"/>
        <v>0.043091452022875565</v>
      </c>
      <c r="CM117" s="49">
        <v>0.6</v>
      </c>
      <c r="CN117" s="49">
        <f t="shared" si="119"/>
        <v>0.015806167400881053</v>
      </c>
      <c r="CO117" s="49">
        <f t="shared" si="107"/>
        <v>0.015806167400881053</v>
      </c>
      <c r="CP117" s="132" t="s">
        <v>63</v>
      </c>
      <c r="CQ117" s="69" t="s">
        <v>108</v>
      </c>
      <c r="CR117" s="60">
        <v>1.2484851601305547</v>
      </c>
      <c r="CS117" s="60">
        <f t="shared" si="120"/>
        <v>0.3143974075850724</v>
      </c>
      <c r="CT117" s="60">
        <f t="shared" si="121"/>
        <v>1.2484851601305547</v>
      </c>
      <c r="CU117" s="32">
        <v>2.1922129213046455</v>
      </c>
      <c r="CV117" s="82">
        <f t="shared" si="122"/>
        <v>0.527900446579256</v>
      </c>
      <c r="CW117" s="82">
        <f t="shared" si="123"/>
        <v>1.3082940941706487</v>
      </c>
      <c r="CX117">
        <v>1.7442562749739292</v>
      </c>
      <c r="CY117">
        <f t="shared" si="124"/>
        <v>0.04595001112045857</v>
      </c>
      <c r="CZ117">
        <f t="shared" si="125"/>
        <v>0.04002269834512818</v>
      </c>
      <c r="DA117">
        <f t="shared" si="126"/>
        <v>0.04595001112045857</v>
      </c>
      <c r="DB117">
        <v>-1.2131645328001852</v>
      </c>
      <c r="DC117">
        <f t="shared" si="127"/>
        <v>0.6444697975156661</v>
      </c>
      <c r="DD117">
        <f t="shared" si="108"/>
        <v>0.043091452022875565</v>
      </c>
      <c r="DE117">
        <v>1.7442562749739292</v>
      </c>
      <c r="DF117">
        <f t="shared" si="128"/>
        <v>0.04595001112045857</v>
      </c>
      <c r="DG117">
        <f t="shared" si="109"/>
        <v>0.04595001112045857</v>
      </c>
      <c r="DH117" s="12">
        <v>0</v>
      </c>
      <c r="DI117" s="145">
        <v>1</v>
      </c>
    </row>
    <row r="118" spans="1:113" ht="13.5">
      <c r="A118" s="19">
        <v>10</v>
      </c>
      <c r="B118" s="20" t="s">
        <v>245</v>
      </c>
      <c r="C118" t="s">
        <v>675</v>
      </c>
      <c r="D118" s="58">
        <v>29297</v>
      </c>
      <c r="E118" s="22">
        <v>58</v>
      </c>
      <c r="F118" s="20">
        <v>31</v>
      </c>
      <c r="G118" s="20">
        <v>1</v>
      </c>
      <c r="H118" s="20">
        <v>0</v>
      </c>
      <c r="I118" s="20">
        <v>0</v>
      </c>
      <c r="J118" s="104">
        <f t="shared" si="83"/>
        <v>48.99425287356321</v>
      </c>
      <c r="K118" s="104">
        <f t="shared" si="84"/>
        <v>0.5344827586206896</v>
      </c>
      <c r="L118" s="103">
        <f t="shared" si="85"/>
        <v>1</v>
      </c>
      <c r="M118" s="103">
        <f t="shared" si="86"/>
        <v>1</v>
      </c>
      <c r="N118" s="105">
        <f t="shared" si="87"/>
        <v>0</v>
      </c>
      <c r="O118" s="103">
        <f t="shared" si="88"/>
        <v>0</v>
      </c>
      <c r="P118" s="105">
        <f t="shared" si="89"/>
        <v>48.99425287356321</v>
      </c>
      <c r="Q118" s="26" t="s">
        <v>298</v>
      </c>
      <c r="R118" s="20">
        <v>0</v>
      </c>
      <c r="S118" s="22"/>
      <c r="T118" s="27">
        <v>0</v>
      </c>
      <c r="U118" s="26">
        <v>0</v>
      </c>
      <c r="V118" s="22"/>
      <c r="W118" s="28">
        <v>1</v>
      </c>
      <c r="X118" s="22" t="s">
        <v>439</v>
      </c>
      <c r="Y118" s="20">
        <v>1</v>
      </c>
      <c r="Z118" s="22" t="s">
        <v>332</v>
      </c>
      <c r="AA118" s="31">
        <v>6.044684568582015</v>
      </c>
      <c r="AB118">
        <v>0.9340877525454823</v>
      </c>
      <c r="AC118" s="32">
        <v>0</v>
      </c>
      <c r="AD118" s="32">
        <f t="shared" si="90"/>
        <v>0</v>
      </c>
      <c r="AE118" s="32">
        <v>2.222573539528732</v>
      </c>
      <c r="AF118">
        <v>1.9466797351528866</v>
      </c>
      <c r="AG118">
        <v>1.2779334759465621</v>
      </c>
      <c r="AH118">
        <v>2.7201133678839016</v>
      </c>
      <c r="AI118">
        <v>3.500507015475294</v>
      </c>
      <c r="AJ118" s="1" t="s">
        <v>389</v>
      </c>
      <c r="AK118">
        <f t="shared" si="91"/>
        <v>2.7201133678839016</v>
      </c>
      <c r="AL118">
        <f t="shared" si="92"/>
        <v>3.500507015475294</v>
      </c>
      <c r="AM118" s="32">
        <f t="shared" si="93"/>
        <v>3.500507015475294</v>
      </c>
      <c r="AN118" s="79" t="s">
        <v>546</v>
      </c>
      <c r="AO118" s="79" t="s">
        <v>557</v>
      </c>
      <c r="AP118" s="90" t="s">
        <v>619</v>
      </c>
      <c r="AQ118" s="90">
        <v>20.261363636363637</v>
      </c>
      <c r="AR118">
        <v>-0.10685228790657297</v>
      </c>
      <c r="AS118">
        <v>-6.1</v>
      </c>
      <c r="AT118" s="32">
        <v>74.3</v>
      </c>
      <c r="AU118" s="32">
        <v>113.40614525139665</v>
      </c>
      <c r="AV118" s="82">
        <f t="shared" si="94"/>
        <v>0.17866195514756825</v>
      </c>
      <c r="AW118" s="82">
        <f t="shared" si="95"/>
        <v>0.6542251087683425</v>
      </c>
      <c r="AX118" s="82">
        <f t="shared" si="96"/>
        <v>0.6013783454927906</v>
      </c>
      <c r="AY118" s="32">
        <f t="shared" si="97"/>
        <v>0.6013783454927906</v>
      </c>
      <c r="AZ118" s="79" t="s">
        <v>546</v>
      </c>
      <c r="BA118" s="79" t="s">
        <v>557</v>
      </c>
      <c r="BB118" s="90" t="s">
        <v>619</v>
      </c>
      <c r="BC118" s="12">
        <v>20.261363636363637</v>
      </c>
      <c r="BD118">
        <v>-0.10685228790657297</v>
      </c>
      <c r="BE118" s="136">
        <v>-6.1</v>
      </c>
      <c r="BF118" s="32">
        <v>74.3</v>
      </c>
      <c r="BG118" s="32">
        <v>113.40614525139665</v>
      </c>
      <c r="BH118" s="82">
        <f t="shared" si="98"/>
        <v>0.17866195514756825</v>
      </c>
      <c r="BI118" s="82">
        <f t="shared" si="99"/>
        <v>0.6542251087683425</v>
      </c>
      <c r="BJ118" s="82">
        <f t="shared" si="100"/>
        <v>0.6013783454927906</v>
      </c>
      <c r="BK118" s="32">
        <f t="shared" si="101"/>
        <v>0.6013783454927906</v>
      </c>
      <c r="BL118" s="82" t="s">
        <v>623</v>
      </c>
      <c r="BM118" s="82" t="s">
        <v>557</v>
      </c>
      <c r="BN118" s="88" t="s">
        <v>619</v>
      </c>
      <c r="BO118">
        <v>16.186363636363637</v>
      </c>
      <c r="BP118">
        <v>2.276536141263996</v>
      </c>
      <c r="BQ118" s="136">
        <v>0</v>
      </c>
      <c r="BR118" s="92">
        <v>0</v>
      </c>
      <c r="BS118" s="82">
        <v>39.10614525139665</v>
      </c>
      <c r="BT118" s="82">
        <f t="shared" si="102"/>
        <v>0.4139084415584416</v>
      </c>
      <c r="BU118" s="52">
        <f t="shared" si="103"/>
        <v>0.0582142813266079</v>
      </c>
      <c r="BV118" s="52">
        <f t="shared" si="104"/>
        <v>0</v>
      </c>
      <c r="BW118" s="32">
        <f t="shared" si="105"/>
        <v>0</v>
      </c>
      <c r="BX118" s="133">
        <v>0.9900990099009901</v>
      </c>
      <c r="BY118" s="32">
        <f t="shared" si="110"/>
        <v>0.056011257355507826</v>
      </c>
      <c r="BZ118" s="32">
        <f t="shared" si="111"/>
        <v>0.9900990099009901</v>
      </c>
      <c r="CA118" s="51">
        <v>3.146425321645356</v>
      </c>
      <c r="CB118" s="51">
        <v>3.146425321645356</v>
      </c>
      <c r="CC118" s="49">
        <f t="shared" si="112"/>
        <v>3.146425321645356</v>
      </c>
      <c r="CD118" s="49">
        <f t="shared" si="113"/>
        <v>0.42631195376145437</v>
      </c>
      <c r="CE118" s="49">
        <f t="shared" si="114"/>
        <v>0.35408169382993826</v>
      </c>
      <c r="CF118" s="49">
        <v>-1.2131645328001852</v>
      </c>
      <c r="CG118" s="49">
        <f t="shared" si="115"/>
        <v>0.6444697975156661</v>
      </c>
      <c r="CH118" s="49">
        <f t="shared" si="116"/>
        <v>0.009755311252676369</v>
      </c>
      <c r="CI118" s="49">
        <f t="shared" si="117"/>
        <v>0.043091452022875565</v>
      </c>
      <c r="CJ118" s="49">
        <v>-1.2131645328001852</v>
      </c>
      <c r="CK118" s="49">
        <f t="shared" si="118"/>
        <v>0.6444697975156661</v>
      </c>
      <c r="CL118" s="49">
        <f t="shared" si="106"/>
        <v>0.043091452022875565</v>
      </c>
      <c r="CM118" s="49">
        <v>2.3</v>
      </c>
      <c r="CN118" s="49">
        <f t="shared" si="119"/>
        <v>0.05881428571428571</v>
      </c>
      <c r="CO118" s="49">
        <f t="shared" si="107"/>
        <v>0.05881428571428571</v>
      </c>
      <c r="CP118" s="132" t="s">
        <v>63</v>
      </c>
      <c r="CQ118" s="69" t="s">
        <v>108</v>
      </c>
      <c r="CR118" s="60">
        <v>1.2484851601305547</v>
      </c>
      <c r="CS118" s="60">
        <f t="shared" si="120"/>
        <v>0.3143974075850724</v>
      </c>
      <c r="CT118" s="60">
        <f t="shared" si="121"/>
        <v>1.2484851601305547</v>
      </c>
      <c r="CU118" s="32">
        <v>2.1922129213046455</v>
      </c>
      <c r="CV118" s="82">
        <f t="shared" si="122"/>
        <v>0.527900446579256</v>
      </c>
      <c r="CW118" s="82">
        <f t="shared" si="123"/>
        <v>1.3082940941706487</v>
      </c>
      <c r="CX118">
        <v>-1.2131645328001852</v>
      </c>
      <c r="CY118">
        <f t="shared" si="124"/>
        <v>0.6444697975156661</v>
      </c>
      <c r="CZ118">
        <f t="shared" si="125"/>
        <v>0.009755311252676369</v>
      </c>
      <c r="DA118">
        <f t="shared" si="126"/>
        <v>0.043091452022875565</v>
      </c>
      <c r="DB118">
        <v>-1.2131645328001852</v>
      </c>
      <c r="DC118">
        <f t="shared" si="127"/>
        <v>0.6444697975156661</v>
      </c>
      <c r="DD118">
        <f t="shared" si="108"/>
        <v>0.043091452022875565</v>
      </c>
      <c r="DE118">
        <v>1.4251802670093525</v>
      </c>
      <c r="DF118">
        <f t="shared" si="128"/>
        <v>0.03644389539923916</v>
      </c>
      <c r="DG118">
        <f t="shared" si="109"/>
        <v>0.03644389539923916</v>
      </c>
      <c r="DH118" s="12">
        <v>0</v>
      </c>
      <c r="DI118" s="145">
        <v>1</v>
      </c>
    </row>
    <row r="119" spans="1:113" ht="12.75">
      <c r="A119" s="19">
        <v>10</v>
      </c>
      <c r="B119" s="20" t="s">
        <v>246</v>
      </c>
      <c r="C119" t="s">
        <v>676</v>
      </c>
      <c r="D119" s="58">
        <v>29417</v>
      </c>
      <c r="E119" s="22">
        <v>39</v>
      </c>
      <c r="F119" s="20">
        <v>15</v>
      </c>
      <c r="G119" s="20">
        <v>2</v>
      </c>
      <c r="H119" s="20">
        <v>2</v>
      </c>
      <c r="I119" s="20">
        <v>4</v>
      </c>
      <c r="J119" s="104">
        <f t="shared" si="83"/>
        <v>32.05128205128205</v>
      </c>
      <c r="K119" s="104">
        <f t="shared" si="84"/>
        <v>0.38461538461538464</v>
      </c>
      <c r="L119" s="103">
        <f t="shared" si="85"/>
        <v>1</v>
      </c>
      <c r="M119" s="103">
        <f t="shared" si="86"/>
        <v>1</v>
      </c>
      <c r="N119" s="105">
        <f t="shared" si="87"/>
        <v>3.418803418803419</v>
      </c>
      <c r="O119" s="103">
        <f t="shared" si="88"/>
        <v>1</v>
      </c>
      <c r="P119" s="105">
        <f t="shared" si="89"/>
        <v>28.63247863247863</v>
      </c>
      <c r="Q119" s="26" t="s">
        <v>298</v>
      </c>
      <c r="R119" s="20">
        <v>0</v>
      </c>
      <c r="S119" s="22"/>
      <c r="T119" s="27">
        <v>0</v>
      </c>
      <c r="U119" s="26">
        <v>1</v>
      </c>
      <c r="V119" s="22" t="s">
        <v>374</v>
      </c>
      <c r="W119" s="28">
        <v>0</v>
      </c>
      <c r="X119" s="22" t="s">
        <v>440</v>
      </c>
      <c r="Y119" s="20">
        <v>1</v>
      </c>
      <c r="Z119" s="22" t="s">
        <v>325</v>
      </c>
      <c r="AA119" s="31">
        <v>6.044684568582015</v>
      </c>
      <c r="AB119">
        <v>1.9319853676379368</v>
      </c>
      <c r="AC119" s="32">
        <v>0</v>
      </c>
      <c r="AD119" s="32">
        <f t="shared" si="90"/>
        <v>0</v>
      </c>
      <c r="AE119" s="32">
        <v>2.222573539528732</v>
      </c>
      <c r="AF119">
        <v>1.9466797351528866</v>
      </c>
      <c r="AG119">
        <v>1.2779334759465621</v>
      </c>
      <c r="AH119">
        <v>2.740231124039179</v>
      </c>
      <c r="AI119">
        <v>3.500507015475294</v>
      </c>
      <c r="AJ119" s="1" t="s">
        <v>388</v>
      </c>
      <c r="AK119">
        <f t="shared" si="91"/>
        <v>1.9466797351528866</v>
      </c>
      <c r="AL119">
        <f t="shared" si="92"/>
        <v>1.2779334759465621</v>
      </c>
      <c r="AM119" s="32">
        <f t="shared" si="93"/>
        <v>1.2779334759465621</v>
      </c>
      <c r="AN119" s="77" t="s">
        <v>550</v>
      </c>
      <c r="AO119" s="77" t="s">
        <v>555</v>
      </c>
      <c r="AP119" s="88" t="s">
        <v>619</v>
      </c>
      <c r="AQ119" s="88">
        <v>6.425094731871679</v>
      </c>
      <c r="AR119">
        <v>1.5</v>
      </c>
      <c r="AS119">
        <v>0.6</v>
      </c>
      <c r="AT119" s="32">
        <v>0</v>
      </c>
      <c r="AU119" s="32">
        <v>50.9</v>
      </c>
      <c r="AV119" s="82">
        <f t="shared" si="94"/>
        <v>0.12622975897586797</v>
      </c>
      <c r="AW119" s="82">
        <f t="shared" si="95"/>
        <v>0.029469548133595286</v>
      </c>
      <c r="AX119" s="82">
        <f t="shared" si="96"/>
        <v>0.011787819253438114</v>
      </c>
      <c r="AY119" s="32">
        <f t="shared" si="97"/>
        <v>0.011787819253438114</v>
      </c>
      <c r="AZ119" s="77" t="s">
        <v>550</v>
      </c>
      <c r="BA119" s="77" t="s">
        <v>555</v>
      </c>
      <c r="BB119" s="88" t="s">
        <v>619</v>
      </c>
      <c r="BC119" s="12">
        <v>6.425094731871679</v>
      </c>
      <c r="BD119">
        <v>1.5</v>
      </c>
      <c r="BE119" s="136">
        <v>0.6</v>
      </c>
      <c r="BF119" s="32">
        <v>0</v>
      </c>
      <c r="BG119" s="32">
        <v>50.9</v>
      </c>
      <c r="BH119" s="82">
        <f t="shared" si="98"/>
        <v>0.12622975897586797</v>
      </c>
      <c r="BI119" s="82">
        <f t="shared" si="99"/>
        <v>0.029469548133595286</v>
      </c>
      <c r="BJ119" s="82">
        <f t="shared" si="100"/>
        <v>0.011787819253438114</v>
      </c>
      <c r="BK119" s="32">
        <f t="shared" si="101"/>
        <v>0.011787819253438114</v>
      </c>
      <c r="BL119" s="82" t="s">
        <v>550</v>
      </c>
      <c r="BM119" s="82" t="s">
        <v>555</v>
      </c>
      <c r="BN119" s="88" t="s">
        <v>619</v>
      </c>
      <c r="BO119">
        <v>6.425094731871679</v>
      </c>
      <c r="BP119">
        <v>1.5</v>
      </c>
      <c r="BQ119" s="136">
        <v>0.6</v>
      </c>
      <c r="BR119" s="32">
        <v>0</v>
      </c>
      <c r="BS119" s="32">
        <v>50.9</v>
      </c>
      <c r="BT119" s="82">
        <f t="shared" si="102"/>
        <v>0.12622975897586797</v>
      </c>
      <c r="BU119" s="52">
        <f t="shared" si="103"/>
        <v>0.029469548133595286</v>
      </c>
      <c r="BV119" s="52">
        <f t="shared" si="104"/>
        <v>0.011787819253438114</v>
      </c>
      <c r="BW119" s="32">
        <f t="shared" si="105"/>
        <v>0.011787819253438114</v>
      </c>
      <c r="BX119" s="133">
        <v>0.9900990099009901</v>
      </c>
      <c r="BY119" s="32">
        <f t="shared" si="110"/>
        <v>0.9418863577369467</v>
      </c>
      <c r="BZ119" s="32">
        <f t="shared" si="111"/>
        <v>0.9900990099009901</v>
      </c>
      <c r="CA119" s="51">
        <v>3.146425321645356</v>
      </c>
      <c r="CB119" s="51">
        <v>3.146425321645356</v>
      </c>
      <c r="CC119" s="49">
        <f t="shared" si="112"/>
        <v>3.146425321645356</v>
      </c>
      <c r="CD119" s="49">
        <f t="shared" si="113"/>
        <v>1.1997455864924693</v>
      </c>
      <c r="CE119" s="49">
        <f t="shared" si="114"/>
        <v>1.8684918456987938</v>
      </c>
      <c r="CF119" s="49">
        <v>2.4</v>
      </c>
      <c r="CG119" s="49">
        <f t="shared" si="115"/>
        <v>0.047151277013752456</v>
      </c>
      <c r="CH119" s="49">
        <f t="shared" si="116"/>
        <v>0.01768172888015717</v>
      </c>
      <c r="CI119" s="49">
        <f t="shared" si="117"/>
        <v>0.03536345776031434</v>
      </c>
      <c r="CJ119" s="49">
        <v>2.4</v>
      </c>
      <c r="CK119" s="49">
        <f t="shared" si="118"/>
        <v>0.047151277013752456</v>
      </c>
      <c r="CL119" s="49">
        <f t="shared" si="106"/>
        <v>0.03536345776031434</v>
      </c>
      <c r="CM119" s="49">
        <v>2.4</v>
      </c>
      <c r="CN119" s="49">
        <f t="shared" si="119"/>
        <v>0.047151277013752456</v>
      </c>
      <c r="CO119" s="49">
        <f t="shared" si="107"/>
        <v>0.03536345776031434</v>
      </c>
      <c r="CP119" s="132" t="s">
        <v>67</v>
      </c>
      <c r="CQ119" s="69" t="s">
        <v>113</v>
      </c>
      <c r="CR119" s="74">
        <v>2.1141649048625792</v>
      </c>
      <c r="CS119" s="60">
        <f t="shared" si="120"/>
        <v>0.18217953722464242</v>
      </c>
      <c r="CT119" s="60">
        <f t="shared" si="121"/>
        <v>2.1141649048625792</v>
      </c>
      <c r="CU119" s="32">
        <v>2.1667749516958676</v>
      </c>
      <c r="CV119" s="82">
        <f t="shared" si="122"/>
        <v>0.22009521654298103</v>
      </c>
      <c r="CW119" s="82">
        <f t="shared" si="123"/>
        <v>0.8888414757493055</v>
      </c>
      <c r="CX119">
        <v>0</v>
      </c>
      <c r="CY119">
        <f t="shared" si="124"/>
        <v>0</v>
      </c>
      <c r="CZ119">
        <f t="shared" si="125"/>
        <v>0.029469548133595286</v>
      </c>
      <c r="DA119">
        <f t="shared" si="126"/>
        <v>0.011787819253438114</v>
      </c>
      <c r="DB119">
        <v>0</v>
      </c>
      <c r="DC119">
        <f t="shared" si="127"/>
        <v>0</v>
      </c>
      <c r="DD119">
        <f t="shared" si="108"/>
        <v>0.011787819253438114</v>
      </c>
      <c r="DE119">
        <v>0</v>
      </c>
      <c r="DF119">
        <f t="shared" si="128"/>
        <v>0</v>
      </c>
      <c r="DG119">
        <f t="shared" si="109"/>
        <v>0.011787819253438114</v>
      </c>
      <c r="DH119" s="12">
        <v>1</v>
      </c>
      <c r="DI119" s="145">
        <v>1</v>
      </c>
    </row>
    <row r="120" spans="1:113" ht="12.75">
      <c r="A120" s="19">
        <v>20</v>
      </c>
      <c r="B120" s="20" t="s">
        <v>247</v>
      </c>
      <c r="C120" t="s">
        <v>677</v>
      </c>
      <c r="D120" s="58">
        <v>29514</v>
      </c>
      <c r="E120" s="22">
        <v>20</v>
      </c>
      <c r="F120" s="20">
        <v>8</v>
      </c>
      <c r="G120" s="20">
        <v>2</v>
      </c>
      <c r="H120" s="20">
        <v>0</v>
      </c>
      <c r="I120" s="20">
        <v>0</v>
      </c>
      <c r="J120" s="104">
        <f t="shared" si="83"/>
        <v>33.333333333333336</v>
      </c>
      <c r="K120" s="104">
        <f t="shared" si="84"/>
        <v>0.4</v>
      </c>
      <c r="L120" s="103">
        <f t="shared" si="85"/>
        <v>1</v>
      </c>
      <c r="M120" s="103">
        <f t="shared" si="86"/>
        <v>1</v>
      </c>
      <c r="N120" s="105">
        <f t="shared" si="87"/>
        <v>0</v>
      </c>
      <c r="O120" s="103">
        <f t="shared" si="88"/>
        <v>0</v>
      </c>
      <c r="P120" s="105">
        <f t="shared" si="89"/>
        <v>33.333333333333336</v>
      </c>
      <c r="Q120" s="26" t="s">
        <v>298</v>
      </c>
      <c r="R120" s="20">
        <v>0</v>
      </c>
      <c r="S120" s="22"/>
      <c r="T120" s="27">
        <v>1</v>
      </c>
      <c r="U120" s="26">
        <v>0</v>
      </c>
      <c r="V120" s="22"/>
      <c r="W120" s="28">
        <v>0</v>
      </c>
      <c r="X120" s="22"/>
      <c r="Y120" s="20">
        <v>0</v>
      </c>
      <c r="Z120" s="22" t="s">
        <v>324</v>
      </c>
      <c r="AA120" s="31">
        <v>6.044684568582015</v>
      </c>
      <c r="AB120">
        <v>1.9028060440850791</v>
      </c>
      <c r="AC120" s="32">
        <v>0</v>
      </c>
      <c r="AD120" s="32">
        <f t="shared" si="90"/>
        <v>0</v>
      </c>
      <c r="AE120" s="32">
        <v>2.222573539528732</v>
      </c>
      <c r="AF120">
        <v>1.9466797351528866</v>
      </c>
      <c r="AG120">
        <v>1.2779334759465621</v>
      </c>
      <c r="AH120">
        <v>2.759684824669069</v>
      </c>
      <c r="AI120">
        <v>3.500507015475294</v>
      </c>
      <c r="AJ120" s="1" t="s">
        <v>388</v>
      </c>
      <c r="AK120">
        <f t="shared" si="91"/>
        <v>1.9466797351528866</v>
      </c>
      <c r="AL120">
        <f t="shared" si="92"/>
        <v>1.2779334759465621</v>
      </c>
      <c r="AM120" s="32">
        <f t="shared" si="93"/>
        <v>1.2779334759465621</v>
      </c>
      <c r="AN120" t="s">
        <v>547</v>
      </c>
      <c r="AO120" t="s">
        <v>558</v>
      </c>
      <c r="AP120" s="1" t="s">
        <v>620</v>
      </c>
      <c r="AQ120" s="1">
        <v>20.261363636363637</v>
      </c>
      <c r="AR120">
        <v>12.3</v>
      </c>
      <c r="AS120">
        <v>14.161363636363637</v>
      </c>
      <c r="AT120" s="32">
        <v>74.3</v>
      </c>
      <c r="AU120" s="32">
        <v>113.40614525139665</v>
      </c>
      <c r="AV120" s="82">
        <f t="shared" si="94"/>
        <v>0.17866195514756825</v>
      </c>
      <c r="AW120" s="82">
        <f t="shared" si="95"/>
        <v>0.7636270486755962</v>
      </c>
      <c r="AX120" s="82">
        <f t="shared" si="96"/>
        <v>0.7800403006403587</v>
      </c>
      <c r="AY120" s="32">
        <f t="shared" si="97"/>
        <v>0.7800403006403587</v>
      </c>
      <c r="AZ120" s="77" t="s">
        <v>547</v>
      </c>
      <c r="BA120" t="s">
        <v>558</v>
      </c>
      <c r="BB120" s="1" t="s">
        <v>620</v>
      </c>
      <c r="BC120" s="12">
        <v>20.261363636363637</v>
      </c>
      <c r="BD120">
        <v>12.3</v>
      </c>
      <c r="BE120" s="136">
        <v>14.161363636363637</v>
      </c>
      <c r="BF120" s="32">
        <v>74.3</v>
      </c>
      <c r="BG120" s="32">
        <v>113.40614525139665</v>
      </c>
      <c r="BH120" s="82">
        <f t="shared" si="98"/>
        <v>0.17866195514756825</v>
      </c>
      <c r="BI120" s="82">
        <f t="shared" si="99"/>
        <v>0.7636270486755962</v>
      </c>
      <c r="BJ120" s="82">
        <f t="shared" si="100"/>
        <v>0.7800403006403587</v>
      </c>
      <c r="BK120" s="32">
        <f t="shared" si="101"/>
        <v>0.7800403006403587</v>
      </c>
      <c r="BL120" s="82" t="s">
        <v>625</v>
      </c>
      <c r="BM120" s="82" t="s">
        <v>629</v>
      </c>
      <c r="BN120" s="88" t="s">
        <v>619</v>
      </c>
      <c r="BO120">
        <v>2.5125</v>
      </c>
      <c r="BP120">
        <v>0.7647420458808358</v>
      </c>
      <c r="BQ120" s="136">
        <v>0.2</v>
      </c>
      <c r="BR120" s="32">
        <v>0</v>
      </c>
      <c r="BS120" s="32">
        <v>17.391304347826086</v>
      </c>
      <c r="BT120" s="82">
        <f t="shared" si="102"/>
        <v>0.14446875</v>
      </c>
      <c r="BU120" s="52">
        <f t="shared" si="103"/>
        <v>0.04397266763814806</v>
      </c>
      <c r="BV120" s="52">
        <f t="shared" si="104"/>
        <v>0.011500000000000002</v>
      </c>
      <c r="BW120" s="32">
        <f t="shared" si="105"/>
        <v>0.011500000000000002</v>
      </c>
      <c r="BX120" s="133">
        <v>0.9900990099009901</v>
      </c>
      <c r="BY120" s="32">
        <f t="shared" si="110"/>
        <v>0.912707034184089</v>
      </c>
      <c r="BZ120" s="32">
        <f t="shared" si="111"/>
        <v>0.9900990099009901</v>
      </c>
      <c r="CA120" s="51">
        <v>3.146425321645356</v>
      </c>
      <c r="CB120" s="51">
        <v>3.146425321645356</v>
      </c>
      <c r="CC120" s="49">
        <f t="shared" si="112"/>
        <v>3.146425321645356</v>
      </c>
      <c r="CD120" s="49">
        <f t="shared" si="113"/>
        <v>1.1997455864924693</v>
      </c>
      <c r="CE120" s="49">
        <f t="shared" si="114"/>
        <v>1.8684918456987938</v>
      </c>
      <c r="CF120" s="49">
        <v>-1.2131645328001852</v>
      </c>
      <c r="CG120" s="49">
        <f t="shared" si="115"/>
        <v>0.6444697975156661</v>
      </c>
      <c r="CH120" s="49">
        <f t="shared" si="116"/>
        <v>0.11915725115993003</v>
      </c>
      <c r="CI120" s="49">
        <f t="shared" si="117"/>
        <v>0.13557050312469254</v>
      </c>
      <c r="CJ120" s="49">
        <v>-1.2131645328001852</v>
      </c>
      <c r="CK120" s="49">
        <f t="shared" si="118"/>
        <v>0.6444697975156661</v>
      </c>
      <c r="CL120" s="49">
        <f t="shared" si="106"/>
        <v>0.13557050312469254</v>
      </c>
      <c r="CM120" s="49">
        <v>1.2923076923076924</v>
      </c>
      <c r="CN120" s="49">
        <f t="shared" si="119"/>
        <v>0.07430769230769231</v>
      </c>
      <c r="CO120" s="49">
        <f t="shared" si="107"/>
        <v>0.06280769230769231</v>
      </c>
      <c r="CP120" s="133" t="s">
        <v>62</v>
      </c>
      <c r="CQ120" s="69" t="s">
        <v>107</v>
      </c>
      <c r="CR120" s="70">
        <v>0.9</v>
      </c>
      <c r="CS120" s="60">
        <f t="shared" si="120"/>
        <v>1.0028060440850792</v>
      </c>
      <c r="CT120" s="60">
        <f t="shared" si="121"/>
        <v>0.9</v>
      </c>
      <c r="CU120" s="32">
        <v>4.491477352374246</v>
      </c>
      <c r="CV120" s="82">
        <f t="shared" si="122"/>
        <v>2.5447976172213593</v>
      </c>
      <c r="CW120" s="82">
        <f t="shared" si="123"/>
        <v>3.213543876427684</v>
      </c>
      <c r="CX120">
        <v>-8.6</v>
      </c>
      <c r="CY120">
        <f t="shared" si="124"/>
        <v>0.5793336847342572</v>
      </c>
      <c r="CZ120">
        <f t="shared" si="125"/>
        <v>0.184293363941339</v>
      </c>
      <c r="DA120">
        <f t="shared" si="126"/>
        <v>0.2007066159061015</v>
      </c>
      <c r="DB120">
        <v>-8.6</v>
      </c>
      <c r="DC120">
        <f t="shared" si="127"/>
        <v>0.5793336847342572</v>
      </c>
      <c r="DD120">
        <f t="shared" si="108"/>
        <v>0.2007066159061015</v>
      </c>
      <c r="DE120">
        <v>3.6</v>
      </c>
      <c r="DF120">
        <f t="shared" si="128"/>
        <v>0.20700000000000002</v>
      </c>
      <c r="DG120">
        <f t="shared" si="109"/>
        <v>0.1955</v>
      </c>
      <c r="DH120" s="12">
        <v>1</v>
      </c>
      <c r="DI120" s="145">
        <v>1</v>
      </c>
    </row>
    <row r="121" spans="1:113" ht="12.75">
      <c r="A121" s="19">
        <v>11</v>
      </c>
      <c r="B121" s="20" t="s">
        <v>248</v>
      </c>
      <c r="C121" t="s">
        <v>678</v>
      </c>
      <c r="D121" s="58">
        <v>29369</v>
      </c>
      <c r="E121" s="22">
        <v>66</v>
      </c>
      <c r="F121" s="20">
        <v>1</v>
      </c>
      <c r="G121" s="20">
        <v>1</v>
      </c>
      <c r="H121" s="20">
        <v>5</v>
      </c>
      <c r="I121" s="20">
        <v>3</v>
      </c>
      <c r="J121" s="104">
        <f t="shared" si="83"/>
        <v>1.388888888888889</v>
      </c>
      <c r="K121" s="104">
        <f t="shared" si="84"/>
        <v>0.015151515151515152</v>
      </c>
      <c r="L121" s="103">
        <f t="shared" si="85"/>
        <v>1</v>
      </c>
      <c r="M121" s="103">
        <f t="shared" si="86"/>
        <v>0</v>
      </c>
      <c r="N121" s="105">
        <f t="shared" si="87"/>
        <v>5.6818181818181825</v>
      </c>
      <c r="O121" s="103">
        <f t="shared" si="88"/>
        <v>1</v>
      </c>
      <c r="P121" s="105">
        <f t="shared" si="89"/>
        <v>-4.292929292929293</v>
      </c>
      <c r="Q121" s="26" t="s">
        <v>294</v>
      </c>
      <c r="R121" s="20">
        <v>1</v>
      </c>
      <c r="S121" s="22"/>
      <c r="T121" s="27">
        <v>0</v>
      </c>
      <c r="U121" s="26">
        <v>0</v>
      </c>
      <c r="V121" s="22"/>
      <c r="W121" s="28">
        <v>0</v>
      </c>
      <c r="X121" s="22"/>
      <c r="Y121" s="20">
        <v>0</v>
      </c>
      <c r="Z121" s="22" t="s">
        <v>313</v>
      </c>
      <c r="AA121" s="31">
        <v>6.044684568582015</v>
      </c>
      <c r="AB121">
        <v>1.9319853676379368</v>
      </c>
      <c r="AC121" s="32">
        <v>0</v>
      </c>
      <c r="AD121" s="32">
        <f t="shared" si="90"/>
        <v>1.9319853676379368</v>
      </c>
      <c r="AE121" s="32">
        <v>2.222573539528732</v>
      </c>
      <c r="AF121">
        <v>1.9466797351528866</v>
      </c>
      <c r="AG121">
        <v>1.2779334759465621</v>
      </c>
      <c r="AH121">
        <v>2.740231124039179</v>
      </c>
      <c r="AI121">
        <v>3.500507015475294</v>
      </c>
      <c r="AJ121" s="1" t="s">
        <v>389</v>
      </c>
      <c r="AK121">
        <f t="shared" si="91"/>
        <v>2.740231124039179</v>
      </c>
      <c r="AL121">
        <f t="shared" si="92"/>
        <v>3.500507015475294</v>
      </c>
      <c r="AM121" s="32">
        <f t="shared" si="93"/>
        <v>2.740231124039179</v>
      </c>
      <c r="AN121" s="75" t="s">
        <v>546</v>
      </c>
      <c r="AO121" s="75" t="s">
        <v>557</v>
      </c>
      <c r="AP121" s="86" t="s">
        <v>619</v>
      </c>
      <c r="AQ121" s="86">
        <v>20.261363636363637</v>
      </c>
      <c r="AR121">
        <v>-0.93172158883846</v>
      </c>
      <c r="AT121" s="32">
        <v>74.3</v>
      </c>
      <c r="AU121" s="32">
        <v>113.40614525139665</v>
      </c>
      <c r="AV121" s="82">
        <f t="shared" si="94"/>
        <v>0.17866195514756825</v>
      </c>
      <c r="AW121" s="82">
        <f t="shared" si="95"/>
        <v>0.6469515232046738</v>
      </c>
      <c r="AX121" s="82"/>
      <c r="AY121" s="32">
        <f t="shared" si="97"/>
        <v>0.6469515232046738</v>
      </c>
      <c r="AZ121" s="75" t="s">
        <v>546</v>
      </c>
      <c r="BA121" s="75" t="s">
        <v>557</v>
      </c>
      <c r="BB121" s="86" t="s">
        <v>619</v>
      </c>
      <c r="BC121" s="12">
        <v>20.261363636363637</v>
      </c>
      <c r="BD121">
        <v>-0.93172158883846</v>
      </c>
      <c r="BE121" s="137"/>
      <c r="BF121">
        <v>74.3</v>
      </c>
      <c r="BG121">
        <v>113.40614525139665</v>
      </c>
      <c r="BH121" s="82">
        <f t="shared" si="98"/>
        <v>0.17866195514756825</v>
      </c>
      <c r="BI121" s="82">
        <f t="shared" si="99"/>
        <v>0.6469515232046738</v>
      </c>
      <c r="BJ121" s="82">
        <f t="shared" si="100"/>
        <v>0.6551673177436119</v>
      </c>
      <c r="BK121" s="32">
        <f t="shared" si="101"/>
        <v>0.6469515232046738</v>
      </c>
      <c r="BL121" s="82" t="s">
        <v>626</v>
      </c>
      <c r="BM121" s="82" t="s">
        <v>630</v>
      </c>
      <c r="BN121" s="88" t="s">
        <v>620</v>
      </c>
      <c r="BO121">
        <v>6.71561721807186</v>
      </c>
      <c r="BP121">
        <v>1.7477272727272748</v>
      </c>
      <c r="BQ121" s="137"/>
      <c r="BR121" s="32">
        <v>3.4</v>
      </c>
      <c r="BS121" s="32">
        <v>10</v>
      </c>
      <c r="BT121" s="82">
        <f t="shared" si="102"/>
        <v>0.671561721807186</v>
      </c>
      <c r="BU121" s="52">
        <f t="shared" si="103"/>
        <v>0.5147727272727275</v>
      </c>
      <c r="BV121" s="52">
        <f t="shared" si="104"/>
        <v>0.33999999999999997</v>
      </c>
      <c r="BW121" s="32">
        <f t="shared" si="105"/>
        <v>0.5147727272727275</v>
      </c>
      <c r="BX121" s="133">
        <v>0.9900990099009901</v>
      </c>
      <c r="BY121" s="32">
        <f t="shared" si="110"/>
        <v>0.9418863577369467</v>
      </c>
      <c r="BZ121" s="32">
        <f t="shared" si="111"/>
        <v>0.9418863577369467</v>
      </c>
      <c r="CA121" s="51">
        <v>3.146425321645356</v>
      </c>
      <c r="CB121" s="51">
        <v>3.146425321645356</v>
      </c>
      <c r="CC121" s="49">
        <f t="shared" si="112"/>
        <v>3.146425321645356</v>
      </c>
      <c r="CD121" s="49">
        <f t="shared" si="113"/>
        <v>0.4061941976061769</v>
      </c>
      <c r="CE121" s="49">
        <f t="shared" si="114"/>
        <v>0.4061941976061769</v>
      </c>
      <c r="CF121" s="49">
        <v>-1.2131645328001852</v>
      </c>
      <c r="CG121" s="49">
        <f t="shared" si="115"/>
        <v>0.6444697975156661</v>
      </c>
      <c r="CH121" s="49">
        <f t="shared" si="116"/>
        <v>0.002481725689007619</v>
      </c>
      <c r="CI121" s="49">
        <f t="shared" si="117"/>
        <v>0.002481725689007619</v>
      </c>
      <c r="CJ121" s="49">
        <v>-1.2131645328001852</v>
      </c>
      <c r="CK121" s="49">
        <f t="shared" si="118"/>
        <v>0.6444697975156661</v>
      </c>
      <c r="CL121" s="49">
        <f t="shared" si="106"/>
        <v>0.002481725689007619</v>
      </c>
      <c r="CM121" s="49">
        <v>0</v>
      </c>
      <c r="CN121" s="49">
        <f t="shared" si="119"/>
        <v>0.33999999999999997</v>
      </c>
      <c r="CO121" s="49">
        <f t="shared" si="107"/>
        <v>0.17477272727272752</v>
      </c>
      <c r="CP121" s="132" t="s">
        <v>63</v>
      </c>
      <c r="CQ121" s="69" t="s">
        <v>108</v>
      </c>
      <c r="CR121" s="60">
        <v>1.2484851601305547</v>
      </c>
      <c r="CS121" s="60">
        <f t="shared" si="120"/>
        <v>0.6835002075073822</v>
      </c>
      <c r="CT121" s="60">
        <f t="shared" si="121"/>
        <v>0.6835002075073822</v>
      </c>
      <c r="CU121" s="32">
        <v>2.1922129213046455</v>
      </c>
      <c r="CV121" s="82">
        <f t="shared" si="122"/>
        <v>0.5480182027345335</v>
      </c>
      <c r="CW121" s="82">
        <f t="shared" si="123"/>
        <v>0.5480182027345335</v>
      </c>
      <c r="CX121">
        <v>-1.2131645328001852</v>
      </c>
      <c r="CY121">
        <f t="shared" si="124"/>
        <v>0.6444697975156661</v>
      </c>
      <c r="CZ121">
        <f t="shared" si="125"/>
        <v>0.002481725689007619</v>
      </c>
      <c r="DA121">
        <f t="shared" si="126"/>
        <v>0.002481725689007619</v>
      </c>
      <c r="DB121">
        <v>-1.2131645328001852</v>
      </c>
      <c r="DC121">
        <f t="shared" si="127"/>
        <v>0.6444697975156661</v>
      </c>
      <c r="DD121">
        <f t="shared" si="108"/>
        <v>0.002481725689007619</v>
      </c>
      <c r="DE121">
        <v>0</v>
      </c>
      <c r="DF121">
        <f t="shared" si="128"/>
        <v>0.33999999999999997</v>
      </c>
      <c r="DG121">
        <f t="shared" si="109"/>
        <v>0.17477272727272752</v>
      </c>
      <c r="DH121" s="12">
        <v>0</v>
      </c>
      <c r="DI121" s="145">
        <v>0</v>
      </c>
    </row>
    <row r="122" spans="1:113" ht="12.75">
      <c r="A122" s="19">
        <v>21</v>
      </c>
      <c r="B122" s="20" t="s">
        <v>249</v>
      </c>
      <c r="C122" t="s">
        <v>0</v>
      </c>
      <c r="D122" s="58">
        <v>29727</v>
      </c>
      <c r="E122" s="22">
        <v>90</v>
      </c>
      <c r="F122" s="20">
        <v>5</v>
      </c>
      <c r="G122" s="20">
        <v>2</v>
      </c>
      <c r="H122" s="20">
        <v>0</v>
      </c>
      <c r="I122" s="20">
        <v>0</v>
      </c>
      <c r="J122" s="104">
        <f t="shared" si="83"/>
        <v>4.62962962962963</v>
      </c>
      <c r="K122" s="104">
        <f t="shared" si="84"/>
        <v>0.05555555555555555</v>
      </c>
      <c r="L122" s="103">
        <f t="shared" si="85"/>
        <v>1</v>
      </c>
      <c r="M122" s="103">
        <f t="shared" si="86"/>
        <v>1</v>
      </c>
      <c r="N122" s="105">
        <f t="shared" si="87"/>
        <v>0</v>
      </c>
      <c r="O122" s="103">
        <f t="shared" si="88"/>
        <v>0</v>
      </c>
      <c r="P122" s="105">
        <f t="shared" si="89"/>
        <v>4.62962962962963</v>
      </c>
      <c r="Q122" s="26" t="s">
        <v>298</v>
      </c>
      <c r="R122" s="20">
        <v>0</v>
      </c>
      <c r="S122" s="22"/>
      <c r="T122" s="27">
        <v>1</v>
      </c>
      <c r="U122" s="26">
        <v>0</v>
      </c>
      <c r="V122" s="22"/>
      <c r="W122" s="28">
        <v>1</v>
      </c>
      <c r="X122" s="22" t="s">
        <v>441</v>
      </c>
      <c r="Y122" s="20">
        <v>1</v>
      </c>
      <c r="Z122" s="22" t="s">
        <v>297</v>
      </c>
      <c r="AA122" s="31">
        <v>3.945328437372501</v>
      </c>
      <c r="AB122">
        <v>1.2422360248447204</v>
      </c>
      <c r="AC122" s="32">
        <v>0</v>
      </c>
      <c r="AD122" s="32">
        <f t="shared" si="90"/>
        <v>0</v>
      </c>
      <c r="AE122" s="32">
        <v>3.1898693520395422</v>
      </c>
      <c r="AF122">
        <v>1.9466797351528866</v>
      </c>
      <c r="AG122">
        <v>1.2779334759465621</v>
      </c>
      <c r="AH122">
        <v>3.0572465933474566</v>
      </c>
      <c r="AI122">
        <v>4.467802827986104</v>
      </c>
      <c r="AJ122" s="1" t="s">
        <v>388</v>
      </c>
      <c r="AK122">
        <f t="shared" si="91"/>
        <v>1.9466797351528866</v>
      </c>
      <c r="AL122">
        <f t="shared" si="92"/>
        <v>1.2779334759465621</v>
      </c>
      <c r="AM122" s="32">
        <f t="shared" si="93"/>
        <v>1.2779334759465621</v>
      </c>
      <c r="AN122" s="77" t="s">
        <v>545</v>
      </c>
      <c r="AO122" s="77" t="s">
        <v>553</v>
      </c>
      <c r="AP122" s="88" t="s">
        <v>619</v>
      </c>
      <c r="AQ122" s="88">
        <v>14.192846457228342</v>
      </c>
      <c r="AR122">
        <v>3.5</v>
      </c>
      <c r="AS122">
        <v>0</v>
      </c>
      <c r="AT122" s="32">
        <v>13.333333333333332</v>
      </c>
      <c r="AU122" s="32">
        <v>52.28070175438596</v>
      </c>
      <c r="AV122" s="82">
        <f t="shared" si="94"/>
        <v>0.2714739087456428</v>
      </c>
      <c r="AW122" s="82">
        <f t="shared" si="95"/>
        <v>0.3219798657718121</v>
      </c>
      <c r="AX122" s="82">
        <f t="shared" si="96"/>
        <v>0.2550335570469799</v>
      </c>
      <c r="AY122" s="32">
        <f t="shared" si="97"/>
        <v>0.2550335570469799</v>
      </c>
      <c r="AZ122" s="77" t="s">
        <v>546</v>
      </c>
      <c r="BA122" s="77" t="s">
        <v>558</v>
      </c>
      <c r="BB122" s="88" t="s">
        <v>620</v>
      </c>
      <c r="BC122" s="12">
        <v>20.261363636363637</v>
      </c>
      <c r="BD122">
        <v>12.3</v>
      </c>
      <c r="BE122">
        <v>14.161363636363637</v>
      </c>
      <c r="BF122" s="69">
        <v>74.3</v>
      </c>
      <c r="BG122" s="69">
        <v>113.40614525139665</v>
      </c>
      <c r="BH122" s="82">
        <f t="shared" si="98"/>
        <v>0.17866195514756825</v>
      </c>
      <c r="BI122" s="82">
        <f t="shared" si="99"/>
        <v>0.7636270486755962</v>
      </c>
      <c r="BJ122" s="82">
        <f t="shared" si="100"/>
        <v>0.7800403006403587</v>
      </c>
      <c r="BK122" s="32">
        <f t="shared" si="101"/>
        <v>0.7800403006403587</v>
      </c>
      <c r="BL122" s="82" t="s">
        <v>545</v>
      </c>
      <c r="BM122" s="82" t="s">
        <v>553</v>
      </c>
      <c r="BN122" s="88" t="s">
        <v>619</v>
      </c>
      <c r="BO122">
        <v>14.192846457228342</v>
      </c>
      <c r="BP122">
        <v>3.5</v>
      </c>
      <c r="BQ122" s="136">
        <v>0</v>
      </c>
      <c r="BR122" s="32">
        <v>13.333333333333332</v>
      </c>
      <c r="BS122" s="32">
        <v>52.28070175438596</v>
      </c>
      <c r="BT122" s="82">
        <f t="shared" si="102"/>
        <v>0.2714739087456428</v>
      </c>
      <c r="BU122" s="52">
        <f t="shared" si="103"/>
        <v>0.3219798657718121</v>
      </c>
      <c r="BV122" s="52">
        <f t="shared" si="104"/>
        <v>0.2550335570469799</v>
      </c>
      <c r="BW122" s="32">
        <f t="shared" si="105"/>
        <v>0.2550335570469799</v>
      </c>
      <c r="BX122" s="133">
        <v>1.2422360248447204</v>
      </c>
      <c r="BY122" s="32">
        <f t="shared" si="110"/>
        <v>0</v>
      </c>
      <c r="BZ122" s="32">
        <f t="shared" si="111"/>
        <v>1.2422360248447204</v>
      </c>
      <c r="CA122" s="54">
        <v>2.8997608911280413</v>
      </c>
      <c r="CB122" s="55">
        <v>2.926346818713321</v>
      </c>
      <c r="CC122" s="49">
        <f t="shared" si="112"/>
        <v>2.8997608911280413</v>
      </c>
      <c r="CD122" s="49">
        <f t="shared" si="113"/>
        <v>0.9530811559751546</v>
      </c>
      <c r="CE122" s="49">
        <f t="shared" si="114"/>
        <v>1.621827415181479</v>
      </c>
      <c r="CF122" s="49">
        <v>6.8</v>
      </c>
      <c r="CG122" s="49">
        <f t="shared" si="115"/>
        <v>0.38510067114093965</v>
      </c>
      <c r="CH122" s="49">
        <f t="shared" si="116"/>
        <v>0.06312080536912756</v>
      </c>
      <c r="CI122" s="49">
        <f t="shared" si="117"/>
        <v>0.13006711409395977</v>
      </c>
      <c r="CJ122" s="49">
        <v>-0.7534464128138273</v>
      </c>
      <c r="CK122" s="49">
        <f t="shared" si="118"/>
        <v>0.648523529515526</v>
      </c>
      <c r="CL122" s="49">
        <f t="shared" si="106"/>
        <v>0.13151677112483262</v>
      </c>
      <c r="CM122" s="49">
        <v>6.8</v>
      </c>
      <c r="CN122" s="49">
        <f t="shared" si="119"/>
        <v>0.38510067114093965</v>
      </c>
      <c r="CO122" s="49">
        <f t="shared" si="107"/>
        <v>0.13006711409395977</v>
      </c>
      <c r="CP122" s="132" t="s">
        <v>68</v>
      </c>
      <c r="CQ122" s="69" t="s">
        <v>114</v>
      </c>
      <c r="CR122" s="62">
        <v>-4.6</v>
      </c>
      <c r="CS122" s="60">
        <f t="shared" si="120"/>
        <v>5.84223602484472</v>
      </c>
      <c r="CT122" s="60">
        <f t="shared" si="121"/>
        <v>4.6</v>
      </c>
      <c r="CU122" s="32">
        <v>4.316714804262409</v>
      </c>
      <c r="CV122" s="82">
        <f t="shared" si="122"/>
        <v>2.370035069109522</v>
      </c>
      <c r="CW122" s="82">
        <f t="shared" si="123"/>
        <v>3.0387813283158467</v>
      </c>
      <c r="CX122">
        <v>15.4</v>
      </c>
      <c r="CY122">
        <f t="shared" si="124"/>
        <v>0.5495973154362417</v>
      </c>
      <c r="CZ122">
        <f t="shared" si="125"/>
        <v>0.2276174496644296</v>
      </c>
      <c r="DA122">
        <f t="shared" si="126"/>
        <v>0.2945637583892618</v>
      </c>
      <c r="DB122">
        <v>-4.4</v>
      </c>
      <c r="DC122">
        <f t="shared" si="127"/>
        <v>0.6163687148085931</v>
      </c>
      <c r="DD122">
        <f t="shared" si="108"/>
        <v>0.16367158583176555</v>
      </c>
      <c r="DE122">
        <v>15.4</v>
      </c>
      <c r="DF122">
        <f t="shared" si="128"/>
        <v>0.5495973154362417</v>
      </c>
      <c r="DG122">
        <f t="shared" si="109"/>
        <v>0.2945637583892618</v>
      </c>
      <c r="DH122" s="12">
        <v>0</v>
      </c>
      <c r="DI122" s="145">
        <v>0</v>
      </c>
    </row>
    <row r="123" spans="1:113" ht="12.75">
      <c r="A123" s="19">
        <v>11</v>
      </c>
      <c r="B123" s="20" t="s">
        <v>250</v>
      </c>
      <c r="C123" t="s">
        <v>1</v>
      </c>
      <c r="D123" s="58">
        <v>29928</v>
      </c>
      <c r="E123" s="22">
        <v>201</v>
      </c>
      <c r="F123" s="20">
        <v>41</v>
      </c>
      <c r="G123" s="20">
        <v>2</v>
      </c>
      <c r="H123" s="20">
        <v>0</v>
      </c>
      <c r="I123" s="20">
        <v>0</v>
      </c>
      <c r="J123" s="104">
        <f t="shared" si="83"/>
        <v>16.998341625207296</v>
      </c>
      <c r="K123" s="104">
        <f t="shared" si="84"/>
        <v>0.20398009950248755</v>
      </c>
      <c r="L123" s="103">
        <f t="shared" si="85"/>
        <v>1</v>
      </c>
      <c r="M123" s="103">
        <f t="shared" si="86"/>
        <v>1</v>
      </c>
      <c r="N123" s="105">
        <f t="shared" si="87"/>
        <v>0</v>
      </c>
      <c r="O123" s="103">
        <f t="shared" si="88"/>
        <v>0</v>
      </c>
      <c r="P123" s="105">
        <f t="shared" si="89"/>
        <v>16.998341625207296</v>
      </c>
      <c r="Q123" s="26" t="s">
        <v>298</v>
      </c>
      <c r="R123" s="20">
        <v>0</v>
      </c>
      <c r="S123" s="22"/>
      <c r="T123" s="27">
        <v>0</v>
      </c>
      <c r="U123" s="26">
        <v>0</v>
      </c>
      <c r="V123" s="22"/>
      <c r="W123" s="28">
        <v>1</v>
      </c>
      <c r="X123" s="22" t="s">
        <v>442</v>
      </c>
      <c r="Y123" s="20">
        <v>1</v>
      </c>
      <c r="Z123" s="22" t="s">
        <v>297</v>
      </c>
      <c r="AA123" s="31">
        <v>5.015204732925827</v>
      </c>
      <c r="AB123">
        <v>1.713991215609186</v>
      </c>
      <c r="AC123" s="32">
        <v>-1.0698762955533265</v>
      </c>
      <c r="AD123" s="32">
        <f t="shared" si="90"/>
        <v>-1.0698762955533265</v>
      </c>
      <c r="AE123" s="32">
        <v>3.4341788767082813</v>
      </c>
      <c r="AF123">
        <v>2.7581260600819553</v>
      </c>
      <c r="AG123">
        <v>1.2779334759465621</v>
      </c>
      <c r="AH123">
        <v>3.530954283206064</v>
      </c>
      <c r="AI123">
        <v>4.712112352654843</v>
      </c>
      <c r="AJ123" s="1" t="s">
        <v>388</v>
      </c>
      <c r="AK123">
        <f t="shared" si="91"/>
        <v>2.7581260600819553</v>
      </c>
      <c r="AL123">
        <f t="shared" si="92"/>
        <v>1.2779334759465621</v>
      </c>
      <c r="AM123" s="32">
        <f t="shared" si="93"/>
        <v>1.2779334759465621</v>
      </c>
      <c r="AN123" s="77" t="s">
        <v>545</v>
      </c>
      <c r="AO123" s="77" t="s">
        <v>553</v>
      </c>
      <c r="AP123" s="88" t="s">
        <v>619</v>
      </c>
      <c r="AQ123" s="88">
        <v>12.253333333333334</v>
      </c>
      <c r="AR123">
        <v>4.010144329575266</v>
      </c>
      <c r="AS123">
        <v>3.5</v>
      </c>
      <c r="AT123" s="32">
        <v>13.333333333333332</v>
      </c>
      <c r="AU123" s="32">
        <v>52.28070175438596</v>
      </c>
      <c r="AV123" s="82">
        <f t="shared" si="94"/>
        <v>0.23437583892617453</v>
      </c>
      <c r="AW123" s="82">
        <f t="shared" si="95"/>
        <v>0.3317376599952316</v>
      </c>
      <c r="AX123" s="82">
        <f t="shared" si="96"/>
        <v>0.3219798657718121</v>
      </c>
      <c r="AY123" s="32">
        <f t="shared" si="97"/>
        <v>0.3219798657718121</v>
      </c>
      <c r="AZ123" s="77" t="s">
        <v>546</v>
      </c>
      <c r="BA123" s="77" t="s">
        <v>558</v>
      </c>
      <c r="BB123" s="88" t="s">
        <v>620</v>
      </c>
      <c r="BC123" s="12">
        <v>18.4</v>
      </c>
      <c r="BD123">
        <v>0.004986626773652469</v>
      </c>
      <c r="BE123">
        <v>12.3</v>
      </c>
      <c r="BF123" s="69">
        <v>74.3</v>
      </c>
      <c r="BG123" s="69">
        <v>113.40614525139665</v>
      </c>
      <c r="BH123" s="82">
        <f t="shared" si="98"/>
        <v>0.16224870318280565</v>
      </c>
      <c r="BI123" s="82">
        <f t="shared" si="99"/>
        <v>0.6552112891418338</v>
      </c>
      <c r="BJ123" s="82">
        <f t="shared" si="100"/>
        <v>0.7636270486755962</v>
      </c>
      <c r="BK123" s="32">
        <f t="shared" si="101"/>
        <v>0.7636270486755962</v>
      </c>
      <c r="BL123" s="82" t="s">
        <v>545</v>
      </c>
      <c r="BM123" s="82" t="s">
        <v>553</v>
      </c>
      <c r="BN123" s="88" t="s">
        <v>619</v>
      </c>
      <c r="BO123">
        <v>12.253333333333334</v>
      </c>
      <c r="BP123">
        <v>4.010144329575266</v>
      </c>
      <c r="BQ123" s="136">
        <v>3.5</v>
      </c>
      <c r="BR123" s="32">
        <v>13.333333333333332</v>
      </c>
      <c r="BS123" s="32">
        <v>52.28070175438596</v>
      </c>
      <c r="BT123" s="82">
        <f t="shared" si="102"/>
        <v>0.23437583892617453</v>
      </c>
      <c r="BU123" s="52">
        <f t="shared" si="103"/>
        <v>0.3317376599952316</v>
      </c>
      <c r="BV123" s="52">
        <f t="shared" si="104"/>
        <v>0.3219798657718121</v>
      </c>
      <c r="BW123" s="32">
        <f t="shared" si="105"/>
        <v>0.3219798657718121</v>
      </c>
      <c r="BX123" s="133">
        <v>1.6</v>
      </c>
      <c r="BY123" s="32">
        <f t="shared" si="110"/>
        <v>0.11399121560918601</v>
      </c>
      <c r="BZ123" s="32">
        <f t="shared" si="111"/>
        <v>2.6698762955533266</v>
      </c>
      <c r="CA123" s="55">
        <v>2.926346818713321</v>
      </c>
      <c r="CB123" s="55">
        <v>3.037976926611053</v>
      </c>
      <c r="CC123" s="49">
        <f t="shared" si="112"/>
        <v>2.926346818713321</v>
      </c>
      <c r="CD123" s="49">
        <f t="shared" si="113"/>
        <v>0.16822075863136554</v>
      </c>
      <c r="CE123" s="49">
        <f t="shared" si="114"/>
        <v>1.6484133427667587</v>
      </c>
      <c r="CF123" s="49">
        <v>8.4</v>
      </c>
      <c r="CG123" s="49">
        <f t="shared" si="115"/>
        <v>0.4157046979865773</v>
      </c>
      <c r="CH123" s="49">
        <f t="shared" si="116"/>
        <v>0.0839670379913457</v>
      </c>
      <c r="CI123" s="49">
        <f t="shared" si="117"/>
        <v>0.09372483221476519</v>
      </c>
      <c r="CJ123" s="49">
        <v>-1.0914051841746244</v>
      </c>
      <c r="CK123" s="49">
        <f t="shared" si="118"/>
        <v>0.6455434549295183</v>
      </c>
      <c r="CL123" s="49">
        <f t="shared" si="106"/>
        <v>0.11808359374607791</v>
      </c>
      <c r="CM123" s="49">
        <v>8.4</v>
      </c>
      <c r="CN123" s="49">
        <f t="shared" si="119"/>
        <v>0.4157046979865773</v>
      </c>
      <c r="CO123" s="49">
        <f t="shared" si="107"/>
        <v>0.09372483221476519</v>
      </c>
      <c r="CP123" s="132" t="s">
        <v>68</v>
      </c>
      <c r="CQ123" s="69" t="s">
        <v>114</v>
      </c>
      <c r="CR123" s="62">
        <v>-4.6</v>
      </c>
      <c r="CS123" s="60">
        <f t="shared" si="120"/>
        <v>6.313991215609185</v>
      </c>
      <c r="CT123" s="60">
        <f t="shared" si="121"/>
        <v>3.530123704446673</v>
      </c>
      <c r="CU123" s="32">
        <v>4.316714804262409</v>
      </c>
      <c r="CV123" s="82">
        <f t="shared" si="122"/>
        <v>1.5585887441804536</v>
      </c>
      <c r="CW123" s="82">
        <f t="shared" si="123"/>
        <v>3.0387813283158467</v>
      </c>
      <c r="CX123">
        <v>15.4</v>
      </c>
      <c r="CY123">
        <f t="shared" si="124"/>
        <v>0.5495973154362417</v>
      </c>
      <c r="CZ123">
        <f t="shared" si="125"/>
        <v>0.2178596554410101</v>
      </c>
      <c r="DA123">
        <f t="shared" si="126"/>
        <v>0.2276174496644296</v>
      </c>
      <c r="DB123">
        <v>-4.4</v>
      </c>
      <c r="DC123">
        <f t="shared" si="127"/>
        <v>0.6163687148085931</v>
      </c>
      <c r="DD123">
        <f t="shared" si="108"/>
        <v>0.14725833386700304</v>
      </c>
      <c r="DE123">
        <v>15.4</v>
      </c>
      <c r="DF123">
        <f t="shared" si="128"/>
        <v>0.5495973154362417</v>
      </c>
      <c r="DG123">
        <f t="shared" si="109"/>
        <v>0.2276174496644296</v>
      </c>
      <c r="DH123" s="12">
        <v>0</v>
      </c>
      <c r="DI123" s="145">
        <v>0</v>
      </c>
    </row>
    <row r="124" spans="1:113" ht="12.75">
      <c r="A124" s="19">
        <v>10</v>
      </c>
      <c r="B124" s="20" t="s">
        <v>251</v>
      </c>
      <c r="C124" t="s">
        <v>2</v>
      </c>
      <c r="D124" s="58">
        <v>29987</v>
      </c>
      <c r="E124" s="22">
        <v>76</v>
      </c>
      <c r="F124" s="20">
        <v>12</v>
      </c>
      <c r="G124" s="20">
        <v>5</v>
      </c>
      <c r="H124" s="20">
        <v>8</v>
      </c>
      <c r="I124" s="20">
        <v>7</v>
      </c>
      <c r="J124" s="104">
        <f t="shared" si="83"/>
        <v>9.210526315789473</v>
      </c>
      <c r="K124" s="104">
        <f t="shared" si="84"/>
        <v>0.15789473684210525</v>
      </c>
      <c r="L124" s="103">
        <f t="shared" si="85"/>
        <v>1</v>
      </c>
      <c r="M124" s="103">
        <f t="shared" si="86"/>
        <v>1</v>
      </c>
      <c r="N124" s="105">
        <f t="shared" si="87"/>
        <v>4.385964912280701</v>
      </c>
      <c r="O124" s="103">
        <f t="shared" si="88"/>
        <v>1</v>
      </c>
      <c r="P124" s="105">
        <f t="shared" si="89"/>
        <v>4.824561403508771</v>
      </c>
      <c r="Q124" s="26" t="s">
        <v>294</v>
      </c>
      <c r="R124" s="20">
        <v>1</v>
      </c>
      <c r="S124" s="22"/>
      <c r="T124" s="27">
        <v>0</v>
      </c>
      <c r="U124" s="26">
        <v>0</v>
      </c>
      <c r="V124" s="22"/>
      <c r="W124" s="28">
        <v>0</v>
      </c>
      <c r="X124" s="22"/>
      <c r="Y124" s="20">
        <v>0</v>
      </c>
      <c r="Z124" s="22" t="s">
        <v>313</v>
      </c>
      <c r="AA124" s="31">
        <v>5.015204732925827</v>
      </c>
      <c r="AB124">
        <v>1.713991215609186</v>
      </c>
      <c r="AC124" s="32">
        <v>-1.0698762955533265</v>
      </c>
      <c r="AD124" s="32">
        <f t="shared" si="90"/>
        <v>1.713991215609186</v>
      </c>
      <c r="AE124" s="32">
        <v>3.4341788767082813</v>
      </c>
      <c r="AF124">
        <v>2.7581260600819553</v>
      </c>
      <c r="AG124">
        <v>1.2779334759465621</v>
      </c>
      <c r="AH124">
        <v>3.530954283206064</v>
      </c>
      <c r="AI124">
        <v>4.712112352654843</v>
      </c>
      <c r="AJ124" s="1" t="s">
        <v>389</v>
      </c>
      <c r="AK124">
        <f t="shared" si="91"/>
        <v>3.530954283206064</v>
      </c>
      <c r="AL124">
        <f t="shared" si="92"/>
        <v>4.712112352654843</v>
      </c>
      <c r="AM124" s="32">
        <f t="shared" si="93"/>
        <v>3.530954283206064</v>
      </c>
      <c r="AN124" s="75" t="s">
        <v>546</v>
      </c>
      <c r="AO124" s="75" t="s">
        <v>557</v>
      </c>
      <c r="AP124" s="86" t="s">
        <v>619</v>
      </c>
      <c r="AQ124" s="86">
        <v>18.173333333333336</v>
      </c>
      <c r="AR124">
        <v>-2.54</v>
      </c>
      <c r="AT124" s="32">
        <v>74.3</v>
      </c>
      <c r="AU124" s="32">
        <v>113.40614525139665</v>
      </c>
      <c r="AV124" s="82">
        <f t="shared" si="94"/>
        <v>0.16024998727403197</v>
      </c>
      <c r="AW124" s="82">
        <f t="shared" si="95"/>
        <v>0.6327699424129419</v>
      </c>
      <c r="AX124" s="82"/>
      <c r="AY124" s="32">
        <f t="shared" si="97"/>
        <v>0.6327699424129419</v>
      </c>
      <c r="AZ124" s="75" t="s">
        <v>546</v>
      </c>
      <c r="BA124" s="75" t="s">
        <v>557</v>
      </c>
      <c r="BB124" s="86" t="s">
        <v>619</v>
      </c>
      <c r="BC124" s="12">
        <v>18.173333333333336</v>
      </c>
      <c r="BD124">
        <v>-2.54</v>
      </c>
      <c r="BE124" s="137"/>
      <c r="BF124">
        <v>74.3</v>
      </c>
      <c r="BG124">
        <v>113.40614525139665</v>
      </c>
      <c r="BH124" s="82">
        <f t="shared" si="98"/>
        <v>0.16024998727403197</v>
      </c>
      <c r="BI124" s="82">
        <f t="shared" si="99"/>
        <v>0.6327699424129419</v>
      </c>
      <c r="BJ124" s="82">
        <f t="shared" si="100"/>
        <v>0.6551673177436119</v>
      </c>
      <c r="BK124" s="32">
        <f t="shared" si="101"/>
        <v>0.6327699424129419</v>
      </c>
      <c r="BL124" s="82" t="s">
        <v>626</v>
      </c>
      <c r="BM124" s="82" t="s">
        <v>630</v>
      </c>
      <c r="BN124" s="88" t="s">
        <v>620</v>
      </c>
      <c r="BO124">
        <v>3.636021578494039</v>
      </c>
      <c r="BP124">
        <v>0.48</v>
      </c>
      <c r="BQ124" s="137"/>
      <c r="BR124" s="32">
        <v>3.4</v>
      </c>
      <c r="BS124" s="32">
        <v>10</v>
      </c>
      <c r="BT124" s="82">
        <f t="shared" si="102"/>
        <v>0.36360215784940386</v>
      </c>
      <c r="BU124" s="52">
        <f t="shared" si="103"/>
        <v>0.388</v>
      </c>
      <c r="BV124" s="52">
        <f t="shared" si="104"/>
        <v>0.33999999999999997</v>
      </c>
      <c r="BW124" s="32">
        <f t="shared" si="105"/>
        <v>0.388</v>
      </c>
      <c r="BX124" s="133">
        <v>1.6</v>
      </c>
      <c r="BY124" s="32">
        <f t="shared" si="110"/>
        <v>0.11399121560918601</v>
      </c>
      <c r="BZ124" s="32">
        <f t="shared" si="111"/>
        <v>0.11399121560918601</v>
      </c>
      <c r="CA124" s="55">
        <v>2.926346818713321</v>
      </c>
      <c r="CB124" s="55">
        <v>3.037976926611053</v>
      </c>
      <c r="CC124" s="49">
        <f t="shared" si="112"/>
        <v>3.037976926611053</v>
      </c>
      <c r="CD124" s="49">
        <f t="shared" si="113"/>
        <v>0.4929773565950111</v>
      </c>
      <c r="CE124" s="49">
        <f t="shared" si="114"/>
        <v>0.4929773565950111</v>
      </c>
      <c r="CF124" s="49">
        <v>-1.3986013986013985</v>
      </c>
      <c r="CG124" s="49">
        <f t="shared" si="115"/>
        <v>0.6428346403961807</v>
      </c>
      <c r="CH124" s="49">
        <f t="shared" si="116"/>
        <v>0.010064697983238724</v>
      </c>
      <c r="CI124" s="49">
        <f t="shared" si="117"/>
        <v>0.010064697983238724</v>
      </c>
      <c r="CJ124" s="49">
        <v>-1.3986013986013985</v>
      </c>
      <c r="CK124" s="49">
        <f t="shared" si="118"/>
        <v>0.6428346403961807</v>
      </c>
      <c r="CL124" s="49">
        <f t="shared" si="106"/>
        <v>0.010064697983238724</v>
      </c>
      <c r="CM124" s="49">
        <v>0</v>
      </c>
      <c r="CN124" s="49">
        <f t="shared" si="119"/>
        <v>0.33999999999999997</v>
      </c>
      <c r="CO124" s="49">
        <f t="shared" si="107"/>
        <v>0.04800000000000004</v>
      </c>
      <c r="CP124" s="132" t="s">
        <v>53</v>
      </c>
      <c r="CQ124" s="69" t="s">
        <v>115</v>
      </c>
      <c r="CR124" s="62">
        <v>3.945328437372501</v>
      </c>
      <c r="CS124" s="60">
        <f t="shared" si="120"/>
        <v>2.2313372217633147</v>
      </c>
      <c r="CT124" s="60">
        <f t="shared" si="121"/>
        <v>2.2313372217633147</v>
      </c>
      <c r="CU124" s="32">
        <v>3.2808302063105774</v>
      </c>
      <c r="CV124" s="82">
        <f t="shared" si="122"/>
        <v>0.25012407689548644</v>
      </c>
      <c r="CW124" s="82">
        <f t="shared" si="123"/>
        <v>0.25012407689548644</v>
      </c>
      <c r="CX124">
        <v>0.004986626773652469</v>
      </c>
      <c r="CY124">
        <f t="shared" si="124"/>
        <v>0.6552112891418338</v>
      </c>
      <c r="CZ124">
        <f t="shared" si="125"/>
        <v>0.022441346728891864</v>
      </c>
      <c r="DA124">
        <f t="shared" si="126"/>
        <v>0.022441346728891864</v>
      </c>
      <c r="DB124">
        <v>0.004986626773652469</v>
      </c>
      <c r="DC124">
        <f t="shared" si="127"/>
        <v>0.6552112891418338</v>
      </c>
      <c r="DD124">
        <f t="shared" si="108"/>
        <v>0.022441346728891864</v>
      </c>
      <c r="DE124">
        <v>-0.6360215784940387</v>
      </c>
      <c r="DF124">
        <f t="shared" si="128"/>
        <v>0.2763978421505961</v>
      </c>
      <c r="DG124">
        <f t="shared" si="109"/>
        <v>0.11160215784940392</v>
      </c>
      <c r="DH124" s="12">
        <v>0</v>
      </c>
      <c r="DI124" s="145">
        <v>0</v>
      </c>
    </row>
    <row r="125" spans="1:113" ht="12.75">
      <c r="A125" s="19">
        <v>10</v>
      </c>
      <c r="B125" s="20" t="s">
        <v>252</v>
      </c>
      <c r="C125" t="s">
        <v>3</v>
      </c>
      <c r="D125" s="58">
        <v>30151</v>
      </c>
      <c r="E125" s="22">
        <v>14</v>
      </c>
      <c r="F125" s="20">
        <v>2</v>
      </c>
      <c r="G125" s="20">
        <v>1</v>
      </c>
      <c r="H125" s="20">
        <v>0</v>
      </c>
      <c r="I125" s="20">
        <v>0</v>
      </c>
      <c r="J125" s="104">
        <f t="shared" si="83"/>
        <v>13.095238095238093</v>
      </c>
      <c r="K125" s="104">
        <f t="shared" si="84"/>
        <v>0.14285714285714285</v>
      </c>
      <c r="L125" s="103">
        <f t="shared" si="85"/>
        <v>1</v>
      </c>
      <c r="M125" s="103">
        <f t="shared" si="86"/>
        <v>1</v>
      </c>
      <c r="N125" s="105">
        <f t="shared" si="87"/>
        <v>0</v>
      </c>
      <c r="O125" s="103">
        <f t="shared" si="88"/>
        <v>0</v>
      </c>
      <c r="P125" s="105">
        <f t="shared" si="89"/>
        <v>13.095238095238093</v>
      </c>
      <c r="Q125" s="26" t="s">
        <v>294</v>
      </c>
      <c r="R125" s="20">
        <v>1</v>
      </c>
      <c r="S125" s="22"/>
      <c r="T125" s="27">
        <v>0</v>
      </c>
      <c r="U125" s="26">
        <v>0</v>
      </c>
      <c r="V125" s="22"/>
      <c r="W125" s="28">
        <v>0</v>
      </c>
      <c r="X125" s="22"/>
      <c r="Y125" s="20">
        <v>0</v>
      </c>
      <c r="Z125" s="22" t="s">
        <v>309</v>
      </c>
      <c r="AA125" s="31">
        <v>5.0698762955533265</v>
      </c>
      <c r="AB125">
        <v>2</v>
      </c>
      <c r="AC125" s="32">
        <v>-1.0698762955533265</v>
      </c>
      <c r="AD125" s="32">
        <f t="shared" si="90"/>
        <v>2</v>
      </c>
      <c r="AE125" s="32">
        <v>3.4341788767082813</v>
      </c>
      <c r="AF125">
        <v>2.330518150214699</v>
      </c>
      <c r="AG125">
        <v>1.2779334759465621</v>
      </c>
      <c r="AH125">
        <v>3.2808302063105774</v>
      </c>
      <c r="AI125">
        <v>4.712112352654843</v>
      </c>
      <c r="AJ125" s="1" t="s">
        <v>389</v>
      </c>
      <c r="AK125">
        <f t="shared" si="91"/>
        <v>3.2808302063105774</v>
      </c>
      <c r="AL125">
        <f t="shared" si="92"/>
        <v>4.712112352654843</v>
      </c>
      <c r="AM125" s="32">
        <f t="shared" si="93"/>
        <v>3.2808302063105774</v>
      </c>
      <c r="AN125" s="80" t="s">
        <v>549</v>
      </c>
      <c r="AO125" s="80" t="s">
        <v>554</v>
      </c>
      <c r="AP125" s="91" t="s">
        <v>619</v>
      </c>
      <c r="AQ125" s="91">
        <v>4.619153571928385</v>
      </c>
      <c r="AR125">
        <v>0.4023208554523685</v>
      </c>
      <c r="AT125" s="32">
        <v>0</v>
      </c>
      <c r="AU125" s="32">
        <v>37.95986622073579</v>
      </c>
      <c r="AV125" s="82">
        <f t="shared" si="94"/>
        <v>0.12168519101379621</v>
      </c>
      <c r="AW125" s="82">
        <f t="shared" si="95"/>
        <v>0.01059858465024301</v>
      </c>
      <c r="AX125" s="82"/>
      <c r="AY125" s="32">
        <f t="shared" si="97"/>
        <v>0.01059858465024301</v>
      </c>
      <c r="AZ125" s="80" t="s">
        <v>546</v>
      </c>
      <c r="BA125" s="80" t="s">
        <v>557</v>
      </c>
      <c r="BB125" s="91" t="s">
        <v>619</v>
      </c>
      <c r="BC125" s="12">
        <v>18.173333333333336</v>
      </c>
      <c r="BD125">
        <v>-0.4361404747213608</v>
      </c>
      <c r="BE125" s="137"/>
      <c r="BF125" s="69">
        <v>74.3</v>
      </c>
      <c r="BG125" s="69">
        <v>113.40614525139665</v>
      </c>
      <c r="BH125" s="82">
        <f t="shared" si="98"/>
        <v>0.16024998727403197</v>
      </c>
      <c r="BI125" s="82">
        <f t="shared" si="99"/>
        <v>0.6513214902202927</v>
      </c>
      <c r="BJ125" s="82">
        <f t="shared" si="100"/>
        <v>0.6551673177436119</v>
      </c>
      <c r="BK125" s="32">
        <f t="shared" si="101"/>
        <v>0.6513214902202927</v>
      </c>
      <c r="BL125" s="82" t="s">
        <v>549</v>
      </c>
      <c r="BM125" s="82" t="s">
        <v>554</v>
      </c>
      <c r="BN125" s="88" t="s">
        <v>619</v>
      </c>
      <c r="BO125">
        <v>4.619153571928385</v>
      </c>
      <c r="BP125">
        <v>0.4023208554523685</v>
      </c>
      <c r="BQ125" s="137"/>
      <c r="BR125" s="32">
        <v>0</v>
      </c>
      <c r="BS125" s="32">
        <v>37.95986622073579</v>
      </c>
      <c r="BT125" s="82">
        <f t="shared" si="102"/>
        <v>0.12168519101379621</v>
      </c>
      <c r="BU125" s="52">
        <f t="shared" si="103"/>
        <v>0.01059858465024301</v>
      </c>
      <c r="BV125" s="52">
        <f t="shared" si="104"/>
        <v>0</v>
      </c>
      <c r="BW125" s="32">
        <f t="shared" si="105"/>
        <v>0.01059858465024301</v>
      </c>
      <c r="BX125" s="133">
        <v>1.6</v>
      </c>
      <c r="BY125" s="32">
        <f t="shared" si="110"/>
        <v>0.3999999999999999</v>
      </c>
      <c r="BZ125" s="32">
        <f t="shared" si="111"/>
        <v>0.3999999999999999</v>
      </c>
      <c r="CA125" s="55">
        <v>2.926346818713321</v>
      </c>
      <c r="CB125" s="55">
        <v>3.037976926611053</v>
      </c>
      <c r="CC125" s="49">
        <f t="shared" si="112"/>
        <v>3.037976926611053</v>
      </c>
      <c r="CD125" s="49">
        <f t="shared" si="113"/>
        <v>0.24285327969952464</v>
      </c>
      <c r="CE125" s="49">
        <f t="shared" si="114"/>
        <v>0.24285327969952464</v>
      </c>
      <c r="CF125" s="49">
        <v>0.5</v>
      </c>
      <c r="CG125" s="49">
        <f t="shared" si="115"/>
        <v>0.013171806167400879</v>
      </c>
      <c r="CH125" s="49">
        <f t="shared" si="116"/>
        <v>0.002573221517157869</v>
      </c>
      <c r="CI125" s="49">
        <f t="shared" si="117"/>
        <v>0.002573221517157869</v>
      </c>
      <c r="CJ125" s="49">
        <v>-1.0914051841746244</v>
      </c>
      <c r="CK125" s="49">
        <f t="shared" si="118"/>
        <v>0.6455434549295183</v>
      </c>
      <c r="CL125" s="49">
        <f t="shared" si="106"/>
        <v>0.005778035290774475</v>
      </c>
      <c r="CM125" s="49">
        <v>0.5</v>
      </c>
      <c r="CN125" s="49">
        <f t="shared" si="119"/>
        <v>0.013171806167400879</v>
      </c>
      <c r="CO125" s="49">
        <f t="shared" si="107"/>
        <v>0.002573221517157869</v>
      </c>
      <c r="CP125" s="133" t="s">
        <v>69</v>
      </c>
      <c r="CQ125" s="69" t="s">
        <v>116</v>
      </c>
      <c r="CR125" s="71">
        <v>2.6515151515151514</v>
      </c>
      <c r="CS125" s="60">
        <f t="shared" si="120"/>
        <v>0.6515151515151514</v>
      </c>
      <c r="CT125" s="60">
        <f t="shared" si="121"/>
        <v>0.6515151515151514</v>
      </c>
      <c r="CU125" s="32">
        <v>2.8997608911280413</v>
      </c>
      <c r="CV125" s="82">
        <f t="shared" si="122"/>
        <v>0.3810693151825362</v>
      </c>
      <c r="CW125" s="82">
        <f t="shared" si="123"/>
        <v>0.3810693151825362</v>
      </c>
      <c r="CX125">
        <v>0</v>
      </c>
      <c r="CY125">
        <f t="shared" si="124"/>
        <v>0</v>
      </c>
      <c r="CZ125">
        <f t="shared" si="125"/>
        <v>0.01059858465024301</v>
      </c>
      <c r="DA125">
        <f t="shared" si="126"/>
        <v>0.01059858465024301</v>
      </c>
      <c r="DB125">
        <v>8.712121212121211</v>
      </c>
      <c r="DC125">
        <f t="shared" si="127"/>
        <v>0.7319896203869858</v>
      </c>
      <c r="DD125">
        <f t="shared" si="108"/>
        <v>0.08066813016669305</v>
      </c>
      <c r="DE125">
        <v>0</v>
      </c>
      <c r="DF125">
        <f t="shared" si="128"/>
        <v>0</v>
      </c>
      <c r="DG125">
        <f t="shared" si="109"/>
        <v>0.01059858465024301</v>
      </c>
      <c r="DH125" s="12">
        <v>0</v>
      </c>
      <c r="DI125" s="145">
        <v>1</v>
      </c>
    </row>
    <row r="126" spans="1:113" ht="13.5">
      <c r="A126" s="19">
        <v>12</v>
      </c>
      <c r="B126" s="20" t="s">
        <v>253</v>
      </c>
      <c r="C126" t="s">
        <v>4</v>
      </c>
      <c r="D126" s="58">
        <v>30302</v>
      </c>
      <c r="E126" s="22">
        <v>63</v>
      </c>
      <c r="F126" s="20">
        <v>28</v>
      </c>
      <c r="G126" s="20">
        <v>2</v>
      </c>
      <c r="H126" s="20">
        <v>0</v>
      </c>
      <c r="I126" s="20">
        <v>0</v>
      </c>
      <c r="J126" s="104">
        <f t="shared" si="83"/>
        <v>37.03703703703704</v>
      </c>
      <c r="K126" s="104">
        <f t="shared" si="84"/>
        <v>0.4444444444444444</v>
      </c>
      <c r="L126" s="103">
        <f t="shared" si="85"/>
        <v>1</v>
      </c>
      <c r="M126" s="103">
        <f t="shared" si="86"/>
        <v>1</v>
      </c>
      <c r="N126" s="105">
        <f t="shared" si="87"/>
        <v>0</v>
      </c>
      <c r="O126" s="103">
        <f t="shared" si="88"/>
        <v>0</v>
      </c>
      <c r="P126" s="105">
        <f t="shared" si="89"/>
        <v>37.03703703703704</v>
      </c>
      <c r="Q126" s="26" t="s">
        <v>294</v>
      </c>
      <c r="R126" s="20">
        <v>1</v>
      </c>
      <c r="S126" s="22"/>
      <c r="T126" s="27">
        <v>0</v>
      </c>
      <c r="U126" s="26">
        <v>1</v>
      </c>
      <c r="V126" s="22" t="s">
        <v>373</v>
      </c>
      <c r="W126" s="28">
        <v>0</v>
      </c>
      <c r="X126" s="22"/>
      <c r="Y126" s="20">
        <v>1</v>
      </c>
      <c r="Z126" s="22" t="s">
        <v>312</v>
      </c>
      <c r="AA126" s="31">
        <v>3.8892522253943724</v>
      </c>
      <c r="AB126">
        <v>1.4329576682129237</v>
      </c>
      <c r="AC126" s="32">
        <v>-1.0698762955533265</v>
      </c>
      <c r="AD126" s="32">
        <f t="shared" si="90"/>
        <v>1.4329576682129237</v>
      </c>
      <c r="AE126" s="32">
        <v>3.6502377947183</v>
      </c>
      <c r="AF126">
        <v>2.316322201284538</v>
      </c>
      <c r="AG126">
        <v>1.0618745579365436</v>
      </c>
      <c r="AH126">
        <v>2.900188935290825</v>
      </c>
      <c r="AI126">
        <v>4.712112352654843</v>
      </c>
      <c r="AJ126" s="1" t="s">
        <v>389</v>
      </c>
      <c r="AK126">
        <f t="shared" si="91"/>
        <v>2.900188935290825</v>
      </c>
      <c r="AL126">
        <f t="shared" si="92"/>
        <v>4.712112352654843</v>
      </c>
      <c r="AM126" s="32">
        <f t="shared" si="93"/>
        <v>2.900188935290825</v>
      </c>
      <c r="AN126" s="79" t="s">
        <v>546</v>
      </c>
      <c r="AO126" s="79" t="s">
        <v>557</v>
      </c>
      <c r="AP126" s="90" t="s">
        <v>619</v>
      </c>
      <c r="AQ126" s="90">
        <v>28.078095238095237</v>
      </c>
      <c r="AR126">
        <v>-0.24975142498014224</v>
      </c>
      <c r="AT126" s="32">
        <v>74.3</v>
      </c>
      <c r="AU126" s="32">
        <v>113.40614525139665</v>
      </c>
      <c r="AV126" s="82">
        <f t="shared" si="94"/>
        <v>0.24758883370784038</v>
      </c>
      <c r="AW126" s="82">
        <f t="shared" si="95"/>
        <v>0.6529650435685529</v>
      </c>
      <c r="AX126" s="82"/>
      <c r="AY126" s="32">
        <f t="shared" si="97"/>
        <v>0.6529650435685529</v>
      </c>
      <c r="AZ126" s="79" t="s">
        <v>546</v>
      </c>
      <c r="BA126" s="79" t="s">
        <v>557</v>
      </c>
      <c r="BB126" s="90" t="s">
        <v>619</v>
      </c>
      <c r="BC126" s="12">
        <v>28.078095238095237</v>
      </c>
      <c r="BD126">
        <v>-0.24975142498014224</v>
      </c>
      <c r="BE126" s="137"/>
      <c r="BF126" s="32">
        <v>74.3</v>
      </c>
      <c r="BG126" s="32">
        <v>113.40614525139665</v>
      </c>
      <c r="BH126" s="82">
        <f t="shared" si="98"/>
        <v>0.24758883370784038</v>
      </c>
      <c r="BI126" s="82">
        <f t="shared" si="99"/>
        <v>0.6529650435685529</v>
      </c>
      <c r="BJ126" s="82">
        <f t="shared" si="100"/>
        <v>0.6551673177436119</v>
      </c>
      <c r="BK126" s="32">
        <f t="shared" si="101"/>
        <v>0.6529650435685529</v>
      </c>
      <c r="BL126" s="82" t="s">
        <v>623</v>
      </c>
      <c r="BM126" s="82" t="s">
        <v>557</v>
      </c>
      <c r="BN126" s="88" t="s">
        <v>619</v>
      </c>
      <c r="BO126">
        <v>24.119047619047617</v>
      </c>
      <c r="BP126">
        <v>2.291093998670309</v>
      </c>
      <c r="BQ126" s="137"/>
      <c r="BR126" s="92">
        <v>0</v>
      </c>
      <c r="BS126" s="82">
        <v>39.10614525139665</v>
      </c>
      <c r="BT126" s="82">
        <f t="shared" si="102"/>
        <v>0.6167585034013605</v>
      </c>
      <c r="BU126" s="52">
        <f t="shared" si="103"/>
        <v>0.05858654653742648</v>
      </c>
      <c r="BV126" s="52">
        <f t="shared" si="104"/>
        <v>0</v>
      </c>
      <c r="BW126" s="32">
        <f t="shared" si="105"/>
        <v>0.05858654653742648</v>
      </c>
      <c r="BX126" s="133">
        <v>1.6</v>
      </c>
      <c r="BY126" s="32">
        <f t="shared" si="110"/>
        <v>0.1670423317870764</v>
      </c>
      <c r="BZ126" s="32">
        <f t="shared" si="111"/>
        <v>0.1670423317870764</v>
      </c>
      <c r="CA126" s="53">
        <v>2.926346818713321</v>
      </c>
      <c r="CB126" s="53">
        <v>3.037976926611053</v>
      </c>
      <c r="CC126" s="49">
        <f t="shared" si="112"/>
        <v>3.037976926611053</v>
      </c>
      <c r="CD126" s="49">
        <f t="shared" si="113"/>
        <v>0.13778799132022757</v>
      </c>
      <c r="CE126" s="49">
        <f t="shared" si="114"/>
        <v>0.13778799132022757</v>
      </c>
      <c r="CF126" s="49">
        <v>-1.0914051841746244</v>
      </c>
      <c r="CG126" s="49">
        <f t="shared" si="115"/>
        <v>0.6455434549295183</v>
      </c>
      <c r="CH126" s="49">
        <f t="shared" si="116"/>
        <v>0.0074215886390346375</v>
      </c>
      <c r="CI126" s="49">
        <f t="shared" si="117"/>
        <v>0.0074215886390346375</v>
      </c>
      <c r="CJ126" s="49">
        <v>-1.0914051841746244</v>
      </c>
      <c r="CK126" s="49">
        <f t="shared" si="118"/>
        <v>0.6455434549295183</v>
      </c>
      <c r="CL126" s="49">
        <f t="shared" si="106"/>
        <v>0.0074215886390346375</v>
      </c>
      <c r="CM126" s="49">
        <v>2.3867809057527536</v>
      </c>
      <c r="CN126" s="49">
        <f t="shared" si="119"/>
        <v>0.061033397447106126</v>
      </c>
      <c r="CO126" s="49">
        <f t="shared" si="107"/>
        <v>0.0024468509096796445</v>
      </c>
      <c r="CP126" s="133" t="s">
        <v>69</v>
      </c>
      <c r="CQ126" s="69" t="s">
        <v>116</v>
      </c>
      <c r="CR126" s="71">
        <v>2.6515151515151514</v>
      </c>
      <c r="CS126" s="60">
        <f t="shared" si="120"/>
        <v>1.2185574833022277</v>
      </c>
      <c r="CT126" s="60">
        <f t="shared" si="121"/>
        <v>1.2185574833022277</v>
      </c>
      <c r="CU126" s="32">
        <v>2.8997608911280413</v>
      </c>
      <c r="CV126" s="82">
        <f t="shared" si="122"/>
        <v>0.0004280441627839693</v>
      </c>
      <c r="CW126" s="82">
        <f t="shared" si="123"/>
        <v>0.0004280441627839693</v>
      </c>
      <c r="CX126">
        <v>8.712121212121211</v>
      </c>
      <c r="CY126">
        <f t="shared" si="124"/>
        <v>0.7319896203869858</v>
      </c>
      <c r="CZ126">
        <f t="shared" si="125"/>
        <v>0.07902457681843289</v>
      </c>
      <c r="DA126">
        <f t="shared" si="126"/>
        <v>0.07902457681843289</v>
      </c>
      <c r="DB126">
        <v>8.712121212121211</v>
      </c>
      <c r="DC126">
        <f t="shared" si="127"/>
        <v>0.7319896203869858</v>
      </c>
      <c r="DD126">
        <f t="shared" si="108"/>
        <v>0.07902457681843289</v>
      </c>
      <c r="DE126">
        <v>9.848484848484848</v>
      </c>
      <c r="DF126">
        <f t="shared" si="128"/>
        <v>0.2518398268398268</v>
      </c>
      <c r="DG126">
        <f t="shared" si="109"/>
        <v>0.19325328030240033</v>
      </c>
      <c r="DH126" s="12">
        <v>0</v>
      </c>
      <c r="DI126" s="145">
        <v>1</v>
      </c>
    </row>
    <row r="127" spans="1:113" ht="12.75">
      <c r="A127" s="19">
        <v>10</v>
      </c>
      <c r="B127" s="20" t="s">
        <v>254</v>
      </c>
      <c r="C127" t="s">
        <v>5</v>
      </c>
      <c r="D127" s="58">
        <v>30341</v>
      </c>
      <c r="E127" s="22">
        <v>31</v>
      </c>
      <c r="F127" s="20">
        <v>3</v>
      </c>
      <c r="G127" s="20">
        <v>2</v>
      </c>
      <c r="H127" s="20">
        <v>3</v>
      </c>
      <c r="I127" s="20">
        <v>3</v>
      </c>
      <c r="J127" s="104">
        <f t="shared" si="83"/>
        <v>8.064516129032258</v>
      </c>
      <c r="K127" s="104">
        <f t="shared" si="84"/>
        <v>0.0967741935483871</v>
      </c>
      <c r="L127" s="103">
        <f t="shared" si="85"/>
        <v>1</v>
      </c>
      <c r="M127" s="103">
        <f t="shared" si="86"/>
        <v>1</v>
      </c>
      <c r="N127" s="105">
        <f t="shared" si="87"/>
        <v>7.258064516129031</v>
      </c>
      <c r="O127" s="103">
        <f t="shared" si="88"/>
        <v>1</v>
      </c>
      <c r="P127" s="105">
        <f t="shared" si="89"/>
        <v>0.8064516129032269</v>
      </c>
      <c r="Q127" s="26" t="s">
        <v>294</v>
      </c>
      <c r="R127" s="20">
        <v>1</v>
      </c>
      <c r="S127" s="22"/>
      <c r="T127" s="27">
        <v>3</v>
      </c>
      <c r="U127" s="26">
        <v>0</v>
      </c>
      <c r="V127" s="22"/>
      <c r="W127" s="28">
        <v>1</v>
      </c>
      <c r="X127" s="22" t="s">
        <v>443</v>
      </c>
      <c r="Y127" s="20">
        <v>1</v>
      </c>
      <c r="Z127" s="22" t="s">
        <v>316</v>
      </c>
      <c r="AA127" s="31">
        <v>3.8892522253943724</v>
      </c>
      <c r="AB127">
        <v>1.4329576682129237</v>
      </c>
      <c r="AC127" s="32">
        <v>-1.0698762955533265</v>
      </c>
      <c r="AD127" s="32">
        <f t="shared" si="90"/>
        <v>1.4329576682129237</v>
      </c>
      <c r="AE127" s="32">
        <v>3.6502377947183</v>
      </c>
      <c r="AF127">
        <v>2.316322201284538</v>
      </c>
      <c r="AG127">
        <v>1.0618745579365436</v>
      </c>
      <c r="AH127">
        <v>2.900188935290825</v>
      </c>
      <c r="AI127">
        <v>4.712112352654843</v>
      </c>
      <c r="AJ127" s="1" t="s">
        <v>389</v>
      </c>
      <c r="AK127">
        <f t="shared" si="91"/>
        <v>2.900188935290825</v>
      </c>
      <c r="AL127">
        <f t="shared" si="92"/>
        <v>4.712112352654843</v>
      </c>
      <c r="AM127" s="32">
        <f t="shared" si="93"/>
        <v>2.900188935290825</v>
      </c>
      <c r="AN127" s="77" t="s">
        <v>548</v>
      </c>
      <c r="AO127" s="77" t="s">
        <v>552</v>
      </c>
      <c r="AP127" s="88" t="s">
        <v>619</v>
      </c>
      <c r="AQ127" s="88">
        <v>5.959267734553775</v>
      </c>
      <c r="AR127">
        <v>1.7933333333333334</v>
      </c>
      <c r="AT127" s="32">
        <v>0</v>
      </c>
      <c r="AU127" s="32">
        <v>15.942028985507244</v>
      </c>
      <c r="AV127" s="82">
        <f t="shared" si="94"/>
        <v>0.37380861244019137</v>
      </c>
      <c r="AW127" s="82">
        <f t="shared" si="95"/>
        <v>0.11249090909090911</v>
      </c>
      <c r="AX127" s="82"/>
      <c r="AY127" s="32">
        <f t="shared" si="97"/>
        <v>0.11249090909090911</v>
      </c>
      <c r="AZ127" s="77" t="s">
        <v>548</v>
      </c>
      <c r="BA127" s="77" t="s">
        <v>552</v>
      </c>
      <c r="BB127" s="88" t="s">
        <v>619</v>
      </c>
      <c r="BC127" s="12">
        <v>5.959267734553775</v>
      </c>
      <c r="BD127">
        <v>1.7933333333333334</v>
      </c>
      <c r="BE127" s="137"/>
      <c r="BF127" s="32">
        <v>0</v>
      </c>
      <c r="BG127" s="32">
        <v>15.942028985507244</v>
      </c>
      <c r="BH127" s="82">
        <f t="shared" si="98"/>
        <v>0.37380861244019137</v>
      </c>
      <c r="BI127" s="82">
        <f t="shared" si="99"/>
        <v>0.11249090909090911</v>
      </c>
      <c r="BJ127" s="82">
        <f t="shared" si="100"/>
        <v>0</v>
      </c>
      <c r="BK127" s="32">
        <f t="shared" si="101"/>
        <v>0.11249090909090911</v>
      </c>
      <c r="BL127" s="82" t="s">
        <v>548</v>
      </c>
      <c r="BM127" s="82" t="s">
        <v>552</v>
      </c>
      <c r="BN127" s="88" t="s">
        <v>619</v>
      </c>
      <c r="BO127">
        <v>5.959267734553775</v>
      </c>
      <c r="BP127">
        <v>1.7933333333333334</v>
      </c>
      <c r="BQ127" s="137"/>
      <c r="BR127" s="32">
        <v>0</v>
      </c>
      <c r="BS127" s="32">
        <v>15.942028985507244</v>
      </c>
      <c r="BT127" s="82">
        <f t="shared" si="102"/>
        <v>0.37380861244019137</v>
      </c>
      <c r="BU127" s="52">
        <f t="shared" si="103"/>
        <v>0.11249090909090911</v>
      </c>
      <c r="BV127" s="52">
        <f t="shared" si="104"/>
        <v>0</v>
      </c>
      <c r="BW127" s="32">
        <f t="shared" si="105"/>
        <v>0.11249090909090911</v>
      </c>
      <c r="BX127" s="133">
        <v>1.6</v>
      </c>
      <c r="BY127" s="32">
        <f t="shared" si="110"/>
        <v>0.1670423317870764</v>
      </c>
      <c r="BZ127" s="32">
        <f t="shared" si="111"/>
        <v>0.1670423317870764</v>
      </c>
      <c r="CA127" s="53">
        <v>2.926346818713321</v>
      </c>
      <c r="CB127" s="53">
        <v>3.037976926611053</v>
      </c>
      <c r="CC127" s="49">
        <f t="shared" si="112"/>
        <v>3.037976926611053</v>
      </c>
      <c r="CD127" s="49">
        <f t="shared" si="113"/>
        <v>0.13778799132022757</v>
      </c>
      <c r="CE127" s="49">
        <f t="shared" si="114"/>
        <v>0.13778799132022757</v>
      </c>
      <c r="CF127" s="49">
        <v>1.6</v>
      </c>
      <c r="CG127" s="49">
        <f t="shared" si="115"/>
        <v>0.10036363636363638</v>
      </c>
      <c r="CH127" s="49">
        <f t="shared" si="116"/>
        <v>0.012127272727272737</v>
      </c>
      <c r="CI127" s="49">
        <f t="shared" si="117"/>
        <v>0.012127272727272737</v>
      </c>
      <c r="CJ127" s="49">
        <v>1.6</v>
      </c>
      <c r="CK127" s="49">
        <f t="shared" si="118"/>
        <v>0.10036363636363638</v>
      </c>
      <c r="CL127" s="49">
        <f t="shared" si="106"/>
        <v>0.012127272727272737</v>
      </c>
      <c r="CM127" s="49">
        <v>1.6</v>
      </c>
      <c r="CN127" s="49">
        <f t="shared" si="119"/>
        <v>0.10036363636363638</v>
      </c>
      <c r="CO127" s="49">
        <f t="shared" si="107"/>
        <v>0.012127272727272737</v>
      </c>
      <c r="CP127" s="132" t="s">
        <v>70</v>
      </c>
      <c r="CQ127" s="69" t="s">
        <v>117</v>
      </c>
      <c r="CR127" s="64">
        <v>1.2422360248447204</v>
      </c>
      <c r="CS127" s="60">
        <f t="shared" si="120"/>
        <v>0.1907216433682033</v>
      </c>
      <c r="CT127" s="60">
        <f t="shared" si="121"/>
        <v>0.1907216433682033</v>
      </c>
      <c r="CU127" s="32">
        <v>4.467802827986104</v>
      </c>
      <c r="CV127" s="82">
        <f t="shared" si="122"/>
        <v>1.5676138926952792</v>
      </c>
      <c r="CW127" s="82">
        <f t="shared" si="123"/>
        <v>1.5676138926952792</v>
      </c>
      <c r="CX127">
        <v>1.2422360248447204</v>
      </c>
      <c r="CY127">
        <f t="shared" si="124"/>
        <v>0.07792207792207792</v>
      </c>
      <c r="CZ127">
        <f t="shared" si="125"/>
        <v>0.03456883116883119</v>
      </c>
      <c r="DA127">
        <f t="shared" si="126"/>
        <v>0.03456883116883119</v>
      </c>
      <c r="DB127">
        <v>1.2422360248447204</v>
      </c>
      <c r="DC127">
        <f t="shared" si="127"/>
        <v>0.07792207792207792</v>
      </c>
      <c r="DD127">
        <f t="shared" si="108"/>
        <v>0.03456883116883119</v>
      </c>
      <c r="DE127">
        <v>1.2422360248447204</v>
      </c>
      <c r="DF127">
        <f t="shared" si="128"/>
        <v>0.07792207792207792</v>
      </c>
      <c r="DG127">
        <f t="shared" si="109"/>
        <v>0.03456883116883119</v>
      </c>
      <c r="DH127" s="12">
        <v>0</v>
      </c>
      <c r="DI127" s="145">
        <v>0</v>
      </c>
    </row>
    <row r="128" spans="1:113" ht="13.5">
      <c r="A128" s="19">
        <v>16</v>
      </c>
      <c r="B128" s="20" t="s">
        <v>255</v>
      </c>
      <c r="C128" t="s">
        <v>6</v>
      </c>
      <c r="D128" s="58">
        <v>30403</v>
      </c>
      <c r="E128" s="22">
        <v>34</v>
      </c>
      <c r="F128" s="20">
        <v>1</v>
      </c>
      <c r="G128" s="20">
        <v>0</v>
      </c>
      <c r="H128" s="20">
        <v>1</v>
      </c>
      <c r="I128" s="20">
        <v>1</v>
      </c>
      <c r="J128" s="104">
        <f t="shared" si="83"/>
        <v>2.941176470588235</v>
      </c>
      <c r="K128" s="104">
        <f t="shared" si="84"/>
        <v>0.029411764705882353</v>
      </c>
      <c r="L128" s="103">
        <f t="shared" si="85"/>
        <v>1</v>
      </c>
      <c r="M128" s="103">
        <f t="shared" si="86"/>
        <v>0</v>
      </c>
      <c r="N128" s="105">
        <f t="shared" si="87"/>
        <v>2.696078431372549</v>
      </c>
      <c r="O128" s="103">
        <f t="shared" si="88"/>
        <v>1</v>
      </c>
      <c r="P128" s="105">
        <f t="shared" si="89"/>
        <v>0.24509803921568585</v>
      </c>
      <c r="Q128" s="26" t="s">
        <v>298</v>
      </c>
      <c r="R128" s="20">
        <v>0</v>
      </c>
      <c r="S128" s="22"/>
      <c r="T128" s="27">
        <v>0</v>
      </c>
      <c r="U128" s="26">
        <v>0</v>
      </c>
      <c r="V128" s="22"/>
      <c r="W128" s="28">
        <v>1</v>
      </c>
      <c r="X128" s="22" t="s">
        <v>444</v>
      </c>
      <c r="Y128" s="20">
        <v>1</v>
      </c>
      <c r="Z128" s="22" t="s">
        <v>315</v>
      </c>
      <c r="AA128" s="14">
        <v>3.8892522253943724</v>
      </c>
      <c r="AB128">
        <v>1.4329576682129237</v>
      </c>
      <c r="AC128" s="32">
        <v>-1.0698762955533265</v>
      </c>
      <c r="AD128" s="32">
        <f t="shared" si="90"/>
        <v>-1.0698762955533265</v>
      </c>
      <c r="AE128">
        <v>3.654000525757313</v>
      </c>
      <c r="AF128">
        <v>2.316322201284538</v>
      </c>
      <c r="AG128">
        <v>1.0618745579365436</v>
      </c>
      <c r="AH128">
        <v>2.900188935290825</v>
      </c>
      <c r="AI128">
        <v>4.715875083693857</v>
      </c>
      <c r="AJ128" s="1" t="s">
        <v>389</v>
      </c>
      <c r="AK128">
        <f t="shared" si="91"/>
        <v>2.900188935290825</v>
      </c>
      <c r="AL128">
        <f t="shared" si="92"/>
        <v>4.715875083693857</v>
      </c>
      <c r="AM128" s="32">
        <f t="shared" si="93"/>
        <v>4.715875083693857</v>
      </c>
      <c r="AN128" s="75" t="s">
        <v>546</v>
      </c>
      <c r="AO128" s="75" t="s">
        <v>557</v>
      </c>
      <c r="AP128" s="86" t="s">
        <v>619</v>
      </c>
      <c r="AQ128" s="86">
        <v>28.119047619047617</v>
      </c>
      <c r="AR128">
        <v>-0.24975142498014224</v>
      </c>
      <c r="AS128">
        <v>-5.914285714285714</v>
      </c>
      <c r="AT128" s="32">
        <v>74.3</v>
      </c>
      <c r="AU128" s="32">
        <v>113.40614525139665</v>
      </c>
      <c r="AV128" s="82">
        <f t="shared" si="94"/>
        <v>0.24794994624598016</v>
      </c>
      <c r="AW128" s="82">
        <f t="shared" si="95"/>
        <v>0.6529650435685529</v>
      </c>
      <c r="AX128" s="82">
        <f t="shared" si="96"/>
        <v>0.6030159488634245</v>
      </c>
      <c r="AY128" s="32">
        <f t="shared" si="97"/>
        <v>0.6030159488634245</v>
      </c>
      <c r="AZ128" s="75" t="s">
        <v>546</v>
      </c>
      <c r="BA128" s="75" t="s">
        <v>557</v>
      </c>
      <c r="BB128" s="86" t="s">
        <v>619</v>
      </c>
      <c r="BC128" s="12">
        <v>28.119047619047617</v>
      </c>
      <c r="BD128">
        <v>-0.24975142498014224</v>
      </c>
      <c r="BE128" s="136">
        <v>-5.914285714285714</v>
      </c>
      <c r="BF128">
        <v>74.3</v>
      </c>
      <c r="BG128">
        <v>113.40614525139665</v>
      </c>
      <c r="BH128" s="82">
        <f t="shared" si="98"/>
        <v>0.24794994624598016</v>
      </c>
      <c r="BI128" s="82">
        <f t="shared" si="99"/>
        <v>0.6529650435685529</v>
      </c>
      <c r="BJ128" s="82">
        <f t="shared" si="100"/>
        <v>0.6030159488634245</v>
      </c>
      <c r="BK128" s="32">
        <f t="shared" si="101"/>
        <v>0.6030159488634245</v>
      </c>
      <c r="BL128" s="82" t="s">
        <v>623</v>
      </c>
      <c r="BM128" s="82" t="s">
        <v>557</v>
      </c>
      <c r="BN128" s="88" t="s">
        <v>619</v>
      </c>
      <c r="BO128">
        <v>24.119047619047617</v>
      </c>
      <c r="BP128">
        <v>2.291093998670309</v>
      </c>
      <c r="BQ128" s="136">
        <v>0</v>
      </c>
      <c r="BR128" s="92">
        <v>0</v>
      </c>
      <c r="BS128" s="82">
        <v>39.10614525139665</v>
      </c>
      <c r="BT128" s="82">
        <f t="shared" si="102"/>
        <v>0.6167585034013605</v>
      </c>
      <c r="BU128" s="52">
        <f t="shared" si="103"/>
        <v>0.05858654653742648</v>
      </c>
      <c r="BV128" s="52">
        <f t="shared" si="104"/>
        <v>0</v>
      </c>
      <c r="BW128" s="32">
        <f t="shared" si="105"/>
        <v>0</v>
      </c>
      <c r="BX128" s="133">
        <v>1.6</v>
      </c>
      <c r="BY128" s="32">
        <f t="shared" si="110"/>
        <v>0.1670423317870764</v>
      </c>
      <c r="BZ128" s="32">
        <f t="shared" si="111"/>
        <v>2.6698762955533266</v>
      </c>
      <c r="CA128" s="53">
        <v>2.926346818713321</v>
      </c>
      <c r="CB128" s="53">
        <v>3.037976926611053</v>
      </c>
      <c r="CC128" s="49">
        <f t="shared" si="112"/>
        <v>3.037976926611053</v>
      </c>
      <c r="CD128" s="49">
        <f t="shared" si="113"/>
        <v>0.13778799132022757</v>
      </c>
      <c r="CE128" s="49">
        <f t="shared" si="114"/>
        <v>1.677898157082804</v>
      </c>
      <c r="CF128" s="49">
        <v>-1.0914051841746244</v>
      </c>
      <c r="CG128" s="49">
        <f t="shared" si="115"/>
        <v>0.6455434549295183</v>
      </c>
      <c r="CH128" s="49">
        <f t="shared" si="116"/>
        <v>0.0074215886390346375</v>
      </c>
      <c r="CI128" s="49">
        <f t="shared" si="117"/>
        <v>0.04252750606609379</v>
      </c>
      <c r="CJ128" s="49">
        <v>-1.0914051841746244</v>
      </c>
      <c r="CK128" s="49">
        <f t="shared" si="118"/>
        <v>0.6455434549295183</v>
      </c>
      <c r="CL128" s="49">
        <f t="shared" si="106"/>
        <v>0.04252750606609379</v>
      </c>
      <c r="CM128" s="49">
        <v>2.3867809057527536</v>
      </c>
      <c r="CN128" s="49">
        <f t="shared" si="119"/>
        <v>0.061033397447106126</v>
      </c>
      <c r="CO128" s="49">
        <f t="shared" si="107"/>
        <v>0.061033397447106126</v>
      </c>
      <c r="CP128" s="133" t="s">
        <v>69</v>
      </c>
      <c r="CQ128" s="69" t="s">
        <v>116</v>
      </c>
      <c r="CR128" s="71">
        <v>2.6515151515151514</v>
      </c>
      <c r="CS128" s="60">
        <f t="shared" si="120"/>
        <v>1.2185574833022277</v>
      </c>
      <c r="CT128" s="60">
        <f t="shared" si="121"/>
        <v>3.721391447068478</v>
      </c>
      <c r="CU128" s="32">
        <v>2.8997608911280413</v>
      </c>
      <c r="CV128" s="82">
        <f t="shared" si="122"/>
        <v>0.0004280441627839693</v>
      </c>
      <c r="CW128" s="82">
        <f t="shared" si="123"/>
        <v>1.8161141925658155</v>
      </c>
      <c r="CX128">
        <v>8.712121212121211</v>
      </c>
      <c r="CY128">
        <f t="shared" si="124"/>
        <v>0.7319896203869858</v>
      </c>
      <c r="CZ128">
        <f t="shared" si="125"/>
        <v>0.07902457681843289</v>
      </c>
      <c r="DA128">
        <f t="shared" si="126"/>
        <v>0.12897367152356132</v>
      </c>
      <c r="DB128">
        <v>8.712121212121211</v>
      </c>
      <c r="DC128">
        <f t="shared" si="127"/>
        <v>0.7319896203869858</v>
      </c>
      <c r="DD128">
        <f t="shared" si="108"/>
        <v>0.12897367152356132</v>
      </c>
      <c r="DE128">
        <v>9.848484848484848</v>
      </c>
      <c r="DF128">
        <f t="shared" si="128"/>
        <v>0.2518398268398268</v>
      </c>
      <c r="DG128">
        <f t="shared" si="109"/>
        <v>0.2518398268398268</v>
      </c>
      <c r="DH128" s="12">
        <v>0</v>
      </c>
      <c r="DI128" s="145">
        <v>1</v>
      </c>
    </row>
    <row r="129" spans="1:113" ht="13.5">
      <c r="A129" s="19">
        <v>11</v>
      </c>
      <c r="B129" s="20" t="s">
        <v>256</v>
      </c>
      <c r="C129" t="s">
        <v>7</v>
      </c>
      <c r="D129" s="58">
        <v>30480</v>
      </c>
      <c r="E129" s="22">
        <v>151</v>
      </c>
      <c r="F129" s="20">
        <v>61</v>
      </c>
      <c r="G129" s="20">
        <v>2</v>
      </c>
      <c r="H129" s="20">
        <v>0</v>
      </c>
      <c r="I129" s="20">
        <v>0</v>
      </c>
      <c r="J129" s="104">
        <f t="shared" si="83"/>
        <v>33.6644591611479</v>
      </c>
      <c r="K129" s="104">
        <f t="shared" si="84"/>
        <v>0.40397350993377484</v>
      </c>
      <c r="L129" s="103">
        <f t="shared" si="85"/>
        <v>1</v>
      </c>
      <c r="M129" s="103">
        <f t="shared" si="86"/>
        <v>1</v>
      </c>
      <c r="N129" s="105">
        <f t="shared" si="87"/>
        <v>0</v>
      </c>
      <c r="O129" s="103">
        <f t="shared" si="88"/>
        <v>0</v>
      </c>
      <c r="P129" s="105">
        <f t="shared" si="89"/>
        <v>33.6644591611479</v>
      </c>
      <c r="Q129" s="26" t="s">
        <v>294</v>
      </c>
      <c r="R129" s="20">
        <v>1</v>
      </c>
      <c r="S129" s="22"/>
      <c r="T129" s="27">
        <v>1</v>
      </c>
      <c r="U129" s="26">
        <v>0</v>
      </c>
      <c r="V129" s="22"/>
      <c r="W129" s="28">
        <v>1</v>
      </c>
      <c r="X129" s="22" t="s">
        <v>445</v>
      </c>
      <c r="Y129" s="20">
        <v>1</v>
      </c>
      <c r="Z129" s="22" t="s">
        <v>330</v>
      </c>
      <c r="AA129" s="14">
        <v>3.839882931253393</v>
      </c>
      <c r="AB129">
        <v>1.4329576682129237</v>
      </c>
      <c r="AC129" s="32">
        <v>-1.0698762955533265</v>
      </c>
      <c r="AD129" s="32">
        <f t="shared" si="90"/>
        <v>1.4329576682129237</v>
      </c>
      <c r="AE129">
        <v>3.654000525757313</v>
      </c>
      <c r="AF129">
        <v>2.316322201284538</v>
      </c>
      <c r="AG129">
        <v>1.0618745579365436</v>
      </c>
      <c r="AH129">
        <v>2.8795760824417376</v>
      </c>
      <c r="AI129">
        <v>4.715875083693857</v>
      </c>
      <c r="AJ129" s="1" t="s">
        <v>389</v>
      </c>
      <c r="AK129">
        <f t="shared" si="91"/>
        <v>2.8795760824417376</v>
      </c>
      <c r="AL129">
        <f t="shared" si="92"/>
        <v>4.715875083693857</v>
      </c>
      <c r="AM129" s="32">
        <f t="shared" si="93"/>
        <v>2.8795760824417376</v>
      </c>
      <c r="AN129" s="75" t="s">
        <v>546</v>
      </c>
      <c r="AO129" s="75" t="s">
        <v>557</v>
      </c>
      <c r="AP129" s="86" t="s">
        <v>619</v>
      </c>
      <c r="AQ129" s="86">
        <v>28.119047619047617</v>
      </c>
      <c r="AR129">
        <v>-0.24975142498014224</v>
      </c>
      <c r="AT129" s="32">
        <v>74.3</v>
      </c>
      <c r="AU129" s="32">
        <v>113.40614525139665</v>
      </c>
      <c r="AV129" s="82">
        <f t="shared" si="94"/>
        <v>0.24794994624598016</v>
      </c>
      <c r="AW129" s="82">
        <f t="shared" si="95"/>
        <v>0.6529650435685529</v>
      </c>
      <c r="AX129" s="82"/>
      <c r="AY129" s="32">
        <f t="shared" si="97"/>
        <v>0.6529650435685529</v>
      </c>
      <c r="AZ129" s="75" t="s">
        <v>546</v>
      </c>
      <c r="BA129" s="75" t="s">
        <v>557</v>
      </c>
      <c r="BB129" s="86" t="s">
        <v>619</v>
      </c>
      <c r="BC129" s="12">
        <v>28.119047619047617</v>
      </c>
      <c r="BD129">
        <v>-0.24975142498014224</v>
      </c>
      <c r="BE129" s="137"/>
      <c r="BF129">
        <v>74.3</v>
      </c>
      <c r="BG129">
        <v>113.40614525139665</v>
      </c>
      <c r="BH129" s="82">
        <f t="shared" si="98"/>
        <v>0.24794994624598016</v>
      </c>
      <c r="BI129" s="82">
        <f t="shared" si="99"/>
        <v>0.6529650435685529</v>
      </c>
      <c r="BJ129" s="82">
        <f t="shared" si="100"/>
        <v>0.6551673177436119</v>
      </c>
      <c r="BK129" s="32">
        <f t="shared" si="101"/>
        <v>0.6529650435685529</v>
      </c>
      <c r="BL129" s="82" t="s">
        <v>623</v>
      </c>
      <c r="BM129" s="82" t="s">
        <v>557</v>
      </c>
      <c r="BN129" s="88" t="s">
        <v>619</v>
      </c>
      <c r="BO129">
        <v>24.119047619047617</v>
      </c>
      <c r="BP129">
        <v>2.291093998670309</v>
      </c>
      <c r="BQ129" s="137"/>
      <c r="BR129" s="92">
        <v>0</v>
      </c>
      <c r="BS129" s="82">
        <v>39.10614525139665</v>
      </c>
      <c r="BT129" s="82">
        <f t="shared" si="102"/>
        <v>0.6167585034013605</v>
      </c>
      <c r="BU129" s="52">
        <f t="shared" si="103"/>
        <v>0.05858654653742648</v>
      </c>
      <c r="BV129" s="52">
        <f t="shared" si="104"/>
        <v>0</v>
      </c>
      <c r="BW129" s="32">
        <f t="shared" si="105"/>
        <v>0.05858654653742648</v>
      </c>
      <c r="BX129" s="133">
        <v>1.6</v>
      </c>
      <c r="BY129" s="32">
        <f t="shared" si="110"/>
        <v>0.1670423317870764</v>
      </c>
      <c r="BZ129" s="32">
        <f t="shared" si="111"/>
        <v>0.1670423317870764</v>
      </c>
      <c r="CA129" s="53">
        <v>2.926346818713321</v>
      </c>
      <c r="CB129" s="53">
        <v>3.037976926611053</v>
      </c>
      <c r="CC129" s="49">
        <f t="shared" si="112"/>
        <v>3.037976926611053</v>
      </c>
      <c r="CD129" s="49">
        <f t="shared" si="113"/>
        <v>0.1584008441693152</v>
      </c>
      <c r="CE129" s="49">
        <f t="shared" si="114"/>
        <v>0.1584008441693152</v>
      </c>
      <c r="CF129" s="49">
        <v>-1.0914051841746244</v>
      </c>
      <c r="CG129" s="49">
        <f t="shared" si="115"/>
        <v>0.6455434549295183</v>
      </c>
      <c r="CH129" s="49">
        <f t="shared" si="116"/>
        <v>0.0074215886390346375</v>
      </c>
      <c r="CI129" s="49">
        <f t="shared" si="117"/>
        <v>0.0074215886390346375</v>
      </c>
      <c r="CJ129" s="49">
        <v>-1.0914051841746244</v>
      </c>
      <c r="CK129" s="49">
        <f t="shared" si="118"/>
        <v>0.6455434549295183</v>
      </c>
      <c r="CL129" s="49">
        <f t="shared" si="106"/>
        <v>0.0074215886390346375</v>
      </c>
      <c r="CM129" s="49">
        <v>2.3867809057527536</v>
      </c>
      <c r="CN129" s="49">
        <f t="shared" si="119"/>
        <v>0.061033397447106126</v>
      </c>
      <c r="CO129" s="49">
        <f t="shared" si="107"/>
        <v>0.0024468509096796445</v>
      </c>
      <c r="CP129" s="133" t="s">
        <v>69</v>
      </c>
      <c r="CQ129" s="69" t="s">
        <v>116</v>
      </c>
      <c r="CR129" s="71">
        <v>2.6515151515151514</v>
      </c>
      <c r="CS129" s="60">
        <f t="shared" si="120"/>
        <v>1.2185574833022277</v>
      </c>
      <c r="CT129" s="60">
        <f t="shared" si="121"/>
        <v>1.2185574833022277</v>
      </c>
      <c r="CU129" s="32">
        <v>2.8997608911280413</v>
      </c>
      <c r="CV129" s="82">
        <f t="shared" si="122"/>
        <v>0.02018480868630368</v>
      </c>
      <c r="CW129" s="82">
        <f t="shared" si="123"/>
        <v>0.02018480868630368</v>
      </c>
      <c r="CX129">
        <v>8.712121212121211</v>
      </c>
      <c r="CY129">
        <f t="shared" si="124"/>
        <v>0.7319896203869858</v>
      </c>
      <c r="CZ129">
        <f t="shared" si="125"/>
        <v>0.07902457681843289</v>
      </c>
      <c r="DA129">
        <f t="shared" si="126"/>
        <v>0.07902457681843289</v>
      </c>
      <c r="DB129">
        <v>8.712121212121211</v>
      </c>
      <c r="DC129">
        <f t="shared" si="127"/>
        <v>0.7319896203869858</v>
      </c>
      <c r="DD129">
        <f t="shared" si="108"/>
        <v>0.07902457681843289</v>
      </c>
      <c r="DE129">
        <v>9.848484848484848</v>
      </c>
      <c r="DF129">
        <f t="shared" si="128"/>
        <v>0.2518398268398268</v>
      </c>
      <c r="DG129">
        <f t="shared" si="109"/>
        <v>0.19325328030240033</v>
      </c>
      <c r="DH129" s="12">
        <v>0</v>
      </c>
      <c r="DI129" s="145">
        <v>1</v>
      </c>
    </row>
    <row r="130" spans="1:113" ht="13.5">
      <c r="A130" s="19">
        <v>11</v>
      </c>
      <c r="B130" s="20" t="s">
        <v>257</v>
      </c>
      <c r="C130" t="s">
        <v>8</v>
      </c>
      <c r="D130" s="58">
        <v>30782</v>
      </c>
      <c r="E130" s="22">
        <v>50</v>
      </c>
      <c r="F130" s="20">
        <v>27</v>
      </c>
      <c r="G130" s="20">
        <v>2</v>
      </c>
      <c r="H130" s="20">
        <v>0</v>
      </c>
      <c r="I130" s="20">
        <v>0</v>
      </c>
      <c r="J130" s="104">
        <f t="shared" si="83"/>
        <v>45.00000000000001</v>
      </c>
      <c r="K130" s="104">
        <f t="shared" si="84"/>
        <v>0.54</v>
      </c>
      <c r="L130" s="103">
        <f t="shared" si="85"/>
        <v>1</v>
      </c>
      <c r="M130" s="103">
        <f t="shared" si="86"/>
        <v>1</v>
      </c>
      <c r="N130" s="105">
        <f t="shared" si="87"/>
        <v>0</v>
      </c>
      <c r="O130" s="103">
        <f t="shared" si="88"/>
        <v>0</v>
      </c>
      <c r="P130" s="105">
        <f t="shared" si="89"/>
        <v>45.00000000000001</v>
      </c>
      <c r="Q130" s="26" t="s">
        <v>294</v>
      </c>
      <c r="R130" s="20">
        <v>1</v>
      </c>
      <c r="S130" s="22"/>
      <c r="T130" s="27">
        <v>0</v>
      </c>
      <c r="U130" s="26">
        <v>0</v>
      </c>
      <c r="V130" s="22"/>
      <c r="W130" s="28">
        <v>1</v>
      </c>
      <c r="X130" s="22" t="s">
        <v>446</v>
      </c>
      <c r="Y130" s="20">
        <v>1</v>
      </c>
      <c r="Z130" s="22" t="s">
        <v>330</v>
      </c>
      <c r="AA130" s="14">
        <v>3.839882931253393</v>
      </c>
      <c r="AB130">
        <v>1.8</v>
      </c>
      <c r="AC130" s="32">
        <v>-1.0698762955533265</v>
      </c>
      <c r="AD130" s="32">
        <f t="shared" si="90"/>
        <v>1.8</v>
      </c>
      <c r="AE130">
        <v>3.053780158722514</v>
      </c>
      <c r="AF130">
        <v>2.316322201284538</v>
      </c>
      <c r="AG130">
        <v>1.6620949249713426</v>
      </c>
      <c r="AH130">
        <v>2.8795760824417376</v>
      </c>
      <c r="AI130">
        <v>4.715875083693857</v>
      </c>
      <c r="AJ130" s="1" t="s">
        <v>389</v>
      </c>
      <c r="AK130">
        <f t="shared" si="91"/>
        <v>2.8795760824417376</v>
      </c>
      <c r="AL130">
        <f t="shared" si="92"/>
        <v>4.715875083693857</v>
      </c>
      <c r="AM130" s="32">
        <f t="shared" si="93"/>
        <v>2.8795760824417376</v>
      </c>
      <c r="AN130" s="75" t="s">
        <v>546</v>
      </c>
      <c r="AO130" s="75" t="s">
        <v>557</v>
      </c>
      <c r="AP130" s="86" t="s">
        <v>619</v>
      </c>
      <c r="AQ130" s="86">
        <v>19.415546497298322</v>
      </c>
      <c r="AR130">
        <v>3.6589850814834692</v>
      </c>
      <c r="AT130" s="32">
        <v>74.3</v>
      </c>
      <c r="AU130" s="32">
        <v>113.40614525139665</v>
      </c>
      <c r="AV130" s="82">
        <f t="shared" si="94"/>
        <v>0.171203654389789</v>
      </c>
      <c r="AW130" s="82">
        <f t="shared" si="95"/>
        <v>0.687431751680347</v>
      </c>
      <c r="AX130" s="82"/>
      <c r="AY130" s="32">
        <f t="shared" si="97"/>
        <v>0.687431751680347</v>
      </c>
      <c r="AZ130" s="75" t="s">
        <v>546</v>
      </c>
      <c r="BA130" s="75" t="s">
        <v>557</v>
      </c>
      <c r="BB130" s="86" t="s">
        <v>619</v>
      </c>
      <c r="BC130" s="12">
        <v>19.415546497298322</v>
      </c>
      <c r="BD130">
        <v>3.6589850814834692</v>
      </c>
      <c r="BE130" s="137"/>
      <c r="BF130">
        <v>74.3</v>
      </c>
      <c r="BG130">
        <v>113.40614525139665</v>
      </c>
      <c r="BH130" s="82">
        <f t="shared" si="98"/>
        <v>0.171203654389789</v>
      </c>
      <c r="BI130" s="82">
        <f t="shared" si="99"/>
        <v>0.687431751680347</v>
      </c>
      <c r="BJ130" s="82">
        <f t="shared" si="100"/>
        <v>0.6551673177436119</v>
      </c>
      <c r="BK130" s="32">
        <f t="shared" si="101"/>
        <v>0.687431751680347</v>
      </c>
      <c r="BL130" s="82" t="s">
        <v>623</v>
      </c>
      <c r="BM130" s="82" t="s">
        <v>557</v>
      </c>
      <c r="BN130" s="88" t="s">
        <v>619</v>
      </c>
      <c r="BO130">
        <v>14.594293297942933</v>
      </c>
      <c r="BP130">
        <v>4.238904114224093</v>
      </c>
      <c r="BQ130" s="137"/>
      <c r="BR130" s="92">
        <v>0</v>
      </c>
      <c r="BS130" s="82">
        <v>39.10614525139665</v>
      </c>
      <c r="BT130" s="82">
        <f t="shared" si="102"/>
        <v>0.3731969286188264</v>
      </c>
      <c r="BU130" s="52">
        <f t="shared" si="103"/>
        <v>0.10839483377801609</v>
      </c>
      <c r="BV130" s="52">
        <f t="shared" si="104"/>
        <v>0</v>
      </c>
      <c r="BW130" s="32">
        <f t="shared" si="105"/>
        <v>0.10839483377801609</v>
      </c>
      <c r="BX130" s="133">
        <v>1.6</v>
      </c>
      <c r="BY130" s="32">
        <f t="shared" si="110"/>
        <v>0.19999999999999996</v>
      </c>
      <c r="BZ130" s="32">
        <f t="shared" si="111"/>
        <v>0.19999999999999996</v>
      </c>
      <c r="CA130" s="53">
        <v>2.926346818713321</v>
      </c>
      <c r="CB130" s="53">
        <v>3.037976926611053</v>
      </c>
      <c r="CC130" s="49">
        <f t="shared" si="112"/>
        <v>3.037976926611053</v>
      </c>
      <c r="CD130" s="49">
        <f t="shared" si="113"/>
        <v>0.1584008441693152</v>
      </c>
      <c r="CE130" s="49">
        <f t="shared" si="114"/>
        <v>0.1584008441693152</v>
      </c>
      <c r="CF130" s="49">
        <v>-1.0914051841746244</v>
      </c>
      <c r="CG130" s="49">
        <f t="shared" si="115"/>
        <v>0.6455434549295183</v>
      </c>
      <c r="CH130" s="49">
        <f t="shared" si="116"/>
        <v>0.041888296750828724</v>
      </c>
      <c r="CI130" s="49">
        <f t="shared" si="117"/>
        <v>0.041888296750828724</v>
      </c>
      <c r="CJ130" s="49">
        <v>-1.0914051841746244</v>
      </c>
      <c r="CK130" s="49">
        <f t="shared" si="118"/>
        <v>0.6455434549295183</v>
      </c>
      <c r="CL130" s="49">
        <f t="shared" si="106"/>
        <v>0.041888296750828724</v>
      </c>
      <c r="CM130" s="49">
        <v>2.3867809057527536</v>
      </c>
      <c r="CN130" s="49">
        <f t="shared" si="119"/>
        <v>0.061033397447106126</v>
      </c>
      <c r="CO130" s="49">
        <f t="shared" si="107"/>
        <v>0.047361436330909966</v>
      </c>
      <c r="CP130" s="133" t="s">
        <v>69</v>
      </c>
      <c r="CQ130" s="69" t="s">
        <v>116</v>
      </c>
      <c r="CR130" s="71">
        <v>2.6515151515151514</v>
      </c>
      <c r="CS130" s="60">
        <f t="shared" si="120"/>
        <v>0.8515151515151513</v>
      </c>
      <c r="CT130" s="60">
        <f t="shared" si="121"/>
        <v>0.8515151515151513</v>
      </c>
      <c r="CU130" s="32">
        <v>2.8997608911280413</v>
      </c>
      <c r="CV130" s="82">
        <f t="shared" si="122"/>
        <v>0.02018480868630368</v>
      </c>
      <c r="CW130" s="82">
        <f t="shared" si="123"/>
        <v>0.02018480868630368</v>
      </c>
      <c r="CX130">
        <v>8.712121212121211</v>
      </c>
      <c r="CY130">
        <f t="shared" si="124"/>
        <v>0.7319896203869858</v>
      </c>
      <c r="CZ130">
        <f t="shared" si="125"/>
        <v>0.044557868706638804</v>
      </c>
      <c r="DA130">
        <f t="shared" si="126"/>
        <v>0.044557868706638804</v>
      </c>
      <c r="DB130">
        <v>8.712121212121211</v>
      </c>
      <c r="DC130">
        <f t="shared" si="127"/>
        <v>0.7319896203869858</v>
      </c>
      <c r="DD130">
        <f t="shared" si="108"/>
        <v>0.044557868706638804</v>
      </c>
      <c r="DE130">
        <v>9.848484848484848</v>
      </c>
      <c r="DF130">
        <f t="shared" si="128"/>
        <v>0.2518398268398268</v>
      </c>
      <c r="DG130">
        <f t="shared" si="109"/>
        <v>0.14344499306181072</v>
      </c>
      <c r="DH130" s="12">
        <v>0</v>
      </c>
      <c r="DI130" s="145">
        <v>1</v>
      </c>
    </row>
    <row r="131" spans="1:113" ht="12.75">
      <c r="A131" s="19">
        <v>10</v>
      </c>
      <c r="B131" s="20" t="s">
        <v>258</v>
      </c>
      <c r="C131" t="s">
        <v>9</v>
      </c>
      <c r="D131" s="58">
        <v>30935</v>
      </c>
      <c r="E131" s="22">
        <v>14</v>
      </c>
      <c r="F131" s="20">
        <v>4</v>
      </c>
      <c r="G131" s="20">
        <v>2</v>
      </c>
      <c r="H131" s="20">
        <v>0</v>
      </c>
      <c r="I131" s="20">
        <v>0</v>
      </c>
      <c r="J131" s="104">
        <f t="shared" si="83"/>
        <v>23.809523809523807</v>
      </c>
      <c r="K131" s="104">
        <f t="shared" si="84"/>
        <v>0.2857142857142857</v>
      </c>
      <c r="L131" s="103">
        <f t="shared" si="85"/>
        <v>1</v>
      </c>
      <c r="M131" s="103">
        <f t="shared" si="86"/>
        <v>1</v>
      </c>
      <c r="N131" s="105">
        <f t="shared" si="87"/>
        <v>0</v>
      </c>
      <c r="O131" s="103">
        <f t="shared" si="88"/>
        <v>0</v>
      </c>
      <c r="P131" s="105">
        <f t="shared" si="89"/>
        <v>23.809523809523807</v>
      </c>
      <c r="Q131" s="26" t="s">
        <v>298</v>
      </c>
      <c r="R131" s="20">
        <v>0</v>
      </c>
      <c r="S131" s="22"/>
      <c r="T131" s="27">
        <v>0</v>
      </c>
      <c r="U131" s="26">
        <v>1</v>
      </c>
      <c r="V131" s="22" t="s">
        <v>375</v>
      </c>
      <c r="W131" s="28">
        <v>0</v>
      </c>
      <c r="X131" s="22"/>
      <c r="Y131" s="20">
        <v>1</v>
      </c>
      <c r="Z131" s="22" t="s">
        <v>310</v>
      </c>
      <c r="AA131" s="14">
        <v>3.839882931253393</v>
      </c>
      <c r="AB131">
        <v>1.8</v>
      </c>
      <c r="AC131" s="32">
        <v>-1.0698762955533265</v>
      </c>
      <c r="AD131" s="32">
        <f t="shared" si="90"/>
        <v>-1.0698762955533265</v>
      </c>
      <c r="AE131">
        <v>2.9973391931373126</v>
      </c>
      <c r="AF131">
        <v>2.316322201284538</v>
      </c>
      <c r="AG131">
        <v>1.6620949249713426</v>
      </c>
      <c r="AH131">
        <v>2.8795760824417376</v>
      </c>
      <c r="AI131">
        <v>4.659434118108655</v>
      </c>
      <c r="AJ131" s="1" t="s">
        <v>388</v>
      </c>
      <c r="AK131">
        <f t="shared" si="91"/>
        <v>2.316322201284538</v>
      </c>
      <c r="AL131">
        <f t="shared" si="92"/>
        <v>1.6620949249713426</v>
      </c>
      <c r="AM131" s="32">
        <f t="shared" si="93"/>
        <v>1.6620949249713426</v>
      </c>
      <c r="AN131" t="s">
        <v>547</v>
      </c>
      <c r="AO131" t="s">
        <v>558</v>
      </c>
      <c r="AP131" s="1" t="s">
        <v>620</v>
      </c>
      <c r="AQ131" s="1">
        <v>18.80126078301261</v>
      </c>
      <c r="AR131">
        <v>10.7</v>
      </c>
      <c r="AS131">
        <v>13.501260783012608</v>
      </c>
      <c r="AT131" s="32">
        <v>74.3</v>
      </c>
      <c r="AU131" s="32">
        <v>113.40614525139665</v>
      </c>
      <c r="AV131" s="82">
        <f t="shared" si="94"/>
        <v>0.1657869663176922</v>
      </c>
      <c r="AW131" s="82">
        <f t="shared" si="95"/>
        <v>0.7495184657901348</v>
      </c>
      <c r="AX131" s="82">
        <f t="shared" si="96"/>
        <v>0.7742196032532134</v>
      </c>
      <c r="AY131" s="32">
        <f t="shared" si="97"/>
        <v>0.7742196032532134</v>
      </c>
      <c r="AZ131" s="59" t="s">
        <v>547</v>
      </c>
      <c r="BA131" t="s">
        <v>558</v>
      </c>
      <c r="BB131" s="1" t="s">
        <v>620</v>
      </c>
      <c r="BC131" s="12">
        <v>18.80126078301261</v>
      </c>
      <c r="BD131">
        <v>10.7</v>
      </c>
      <c r="BE131" s="136">
        <v>13.501260783012608</v>
      </c>
      <c r="BF131">
        <v>74.3</v>
      </c>
      <c r="BG131">
        <v>113.40614525139665</v>
      </c>
      <c r="BH131" s="82">
        <f t="shared" si="98"/>
        <v>0.1657869663176922</v>
      </c>
      <c r="BI131" s="82">
        <f t="shared" si="99"/>
        <v>0.7495184657901348</v>
      </c>
      <c r="BJ131" s="82">
        <f t="shared" si="100"/>
        <v>0.7742196032532134</v>
      </c>
      <c r="BK131" s="32">
        <f t="shared" si="101"/>
        <v>0.7742196032532134</v>
      </c>
      <c r="BL131" s="82" t="s">
        <v>625</v>
      </c>
      <c r="BM131" s="82" t="s">
        <v>629</v>
      </c>
      <c r="BN131" s="88" t="s">
        <v>619</v>
      </c>
      <c r="BO131">
        <v>3.4</v>
      </c>
      <c r="BP131">
        <v>0.2698412698412698</v>
      </c>
      <c r="BQ131" s="136">
        <v>0.1</v>
      </c>
      <c r="BR131" s="32">
        <v>0</v>
      </c>
      <c r="BS131" s="32">
        <v>17.391304347826086</v>
      </c>
      <c r="BT131" s="82">
        <f t="shared" si="102"/>
        <v>0.1955</v>
      </c>
      <c r="BU131" s="52">
        <f t="shared" si="103"/>
        <v>0.015515873015873016</v>
      </c>
      <c r="BV131" s="52">
        <f t="shared" si="104"/>
        <v>0.005750000000000001</v>
      </c>
      <c r="BW131" s="32">
        <f t="shared" si="105"/>
        <v>0.005750000000000001</v>
      </c>
      <c r="BX131" s="133">
        <v>1.6</v>
      </c>
      <c r="BY131" s="32">
        <f aca="true" t="shared" si="129" ref="BY131:BY160">ABS(BX131-AB131)</f>
        <v>0.19999999999999996</v>
      </c>
      <c r="BZ131" s="32">
        <f aca="true" t="shared" si="130" ref="BZ131:BZ160">IF(R131=1,ABS(BX131-AB131),ABS(BX131-AC131))</f>
        <v>2.6698762955533266</v>
      </c>
      <c r="CA131" s="53">
        <v>2.926346818713321</v>
      </c>
      <c r="CB131" s="53">
        <v>3.037976926611053</v>
      </c>
      <c r="CC131" s="49">
        <f aca="true" t="shared" si="131" ref="CC131:CC160">IF(AJ131="Left",CA131,CB131)</f>
        <v>2.926346818713321</v>
      </c>
      <c r="CD131" s="49">
        <f aca="true" t="shared" si="132" ref="CD131:CD160">ABS(CC131-AK131)</f>
        <v>0.6100246174287829</v>
      </c>
      <c r="CE131" s="49">
        <f aca="true" t="shared" si="133" ref="CE131:CE160">IF(R131=1,ABS(CC131-AK131),ABS(CC131-AL131))</f>
        <v>1.2642518937419782</v>
      </c>
      <c r="CF131" s="49">
        <v>-0.7534464128138273</v>
      </c>
      <c r="CG131" s="49">
        <f aca="true" t="shared" si="134" ref="CG131:CG160">(CF131+AT131)/AU131</f>
        <v>0.648523529515526</v>
      </c>
      <c r="CH131" s="49">
        <f aca="true" t="shared" si="135" ref="CH131:CH160">ABS(CG131-AW131)</f>
        <v>0.10099493627460876</v>
      </c>
      <c r="CI131" s="49">
        <f aca="true" t="shared" si="136" ref="CI131:CI160">IF(R131=1,ABS(CG131-AW131),ABS(CG131-AX131))</f>
        <v>0.12569607373768732</v>
      </c>
      <c r="CJ131" s="49">
        <v>-0.7534464128138273</v>
      </c>
      <c r="CK131" s="49">
        <f aca="true" t="shared" si="137" ref="CK131:CK160">(CJ131+BF131)/BG131</f>
        <v>0.648523529515526</v>
      </c>
      <c r="CL131" s="49">
        <f t="shared" si="106"/>
        <v>0.12569607373768732</v>
      </c>
      <c r="CM131" s="49">
        <v>1.3986013986013985</v>
      </c>
      <c r="CN131" s="49">
        <f aca="true" t="shared" si="138" ref="CN131:CN160">(CM131+BR131)/BS131</f>
        <v>0.08041958041958042</v>
      </c>
      <c r="CO131" s="49">
        <f t="shared" si="107"/>
        <v>0.07466958041958041</v>
      </c>
      <c r="CP131" s="133" t="s">
        <v>69</v>
      </c>
      <c r="CQ131" s="69" t="s">
        <v>116</v>
      </c>
      <c r="CR131" s="71">
        <v>2.6515151515151514</v>
      </c>
      <c r="CS131" s="60">
        <f aca="true" t="shared" si="139" ref="CS131:CS160">ABS(CR131-AB131)</f>
        <v>0.8515151515151513</v>
      </c>
      <c r="CT131" s="60">
        <f aca="true" t="shared" si="140" ref="CT131:CT160">IF(R131=1,ABS(CR131-AB131),ABS(CR131-AC131))</f>
        <v>3.721391447068478</v>
      </c>
      <c r="CU131" s="32">
        <v>2.8997608911280413</v>
      </c>
      <c r="CV131" s="82">
        <f aca="true" t="shared" si="141" ref="CV131:CV160">ABS(CU131-AK131)</f>
        <v>0.5834386898435033</v>
      </c>
      <c r="CW131" s="82">
        <f aca="true" t="shared" si="142" ref="CW131:CW160">IF(R131=1,ABS(CU131-AK131),ABS(CU131-AL131))</f>
        <v>1.2376659661566987</v>
      </c>
      <c r="CX131">
        <v>8.712121212121211</v>
      </c>
      <c r="CY131">
        <f aca="true" t="shared" si="143" ref="CY131:CY160">(CX131+AT131)/AU131</f>
        <v>0.7319896203869858</v>
      </c>
      <c r="CZ131">
        <f aca="true" t="shared" si="144" ref="CZ131:CZ160">ABS(CY131-AW131)</f>
        <v>0.01752884540314903</v>
      </c>
      <c r="DA131">
        <f aca="true" t="shared" si="145" ref="DA131:DA160">IF(R131=1,ABS(CY131-AW131),ABS(CY131-AX131))</f>
        <v>0.04222998286622759</v>
      </c>
      <c r="DB131">
        <v>8.712121212121211</v>
      </c>
      <c r="DC131">
        <f aca="true" t="shared" si="146" ref="DC131:DC160">(DB131+BF131)/BG131</f>
        <v>0.7319896203869858</v>
      </c>
      <c r="DD131">
        <f t="shared" si="108"/>
        <v>0.04222998286622759</v>
      </c>
      <c r="DE131">
        <v>1.1363636363636365</v>
      </c>
      <c r="DF131">
        <f aca="true" t="shared" si="147" ref="DF131:DF160">(DE131+BR131)/BS131</f>
        <v>0.0653409090909091</v>
      </c>
      <c r="DG131">
        <f t="shared" si="109"/>
        <v>0.059590909090909104</v>
      </c>
      <c r="DH131" s="12">
        <v>1</v>
      </c>
      <c r="DI131" s="145">
        <v>1</v>
      </c>
    </row>
    <row r="132" spans="1:113" ht="12.75">
      <c r="A132" s="19">
        <v>10</v>
      </c>
      <c r="B132" s="20" t="s">
        <v>259</v>
      </c>
      <c r="C132" t="s">
        <v>10</v>
      </c>
      <c r="D132" s="58">
        <v>30942</v>
      </c>
      <c r="E132" s="22">
        <v>49</v>
      </c>
      <c r="F132" s="20">
        <v>0</v>
      </c>
      <c r="G132" s="20">
        <v>0</v>
      </c>
      <c r="H132" s="20">
        <v>7</v>
      </c>
      <c r="I132" s="20">
        <v>6</v>
      </c>
      <c r="J132" s="104">
        <f aca="true" t="shared" si="148" ref="J132:J160">100*((F132/E132)-((F132/E132)*(G132/12)))</f>
        <v>0</v>
      </c>
      <c r="K132" s="104">
        <f aca="true" t="shared" si="149" ref="K132:K160">F132/E132</f>
        <v>0</v>
      </c>
      <c r="L132" s="103">
        <f aca="true" t="shared" si="150" ref="L132:L160">IF(K132&gt;0,1,0)</f>
        <v>0</v>
      </c>
      <c r="M132" s="103">
        <f aca="true" t="shared" si="151" ref="M132:M160">IF(K132&gt;0.037,1,0)</f>
        <v>0</v>
      </c>
      <c r="N132" s="105">
        <f aca="true" t="shared" si="152" ref="N132:N160">100*((H132/E132)-((H132/E132)*(I132/12)))</f>
        <v>7.142857142857142</v>
      </c>
      <c r="O132" s="103">
        <f aca="true" t="shared" si="153" ref="O132:O160">IF(H132&gt;0,1,0)</f>
        <v>1</v>
      </c>
      <c r="P132" s="105">
        <f aca="true" t="shared" si="154" ref="P132:P160">J132-N132</f>
        <v>-7.142857142857142</v>
      </c>
      <c r="Q132" s="26" t="s">
        <v>294</v>
      </c>
      <c r="R132" s="20">
        <v>1</v>
      </c>
      <c r="S132" s="22"/>
      <c r="T132" s="27">
        <v>0</v>
      </c>
      <c r="U132" s="26">
        <v>0</v>
      </c>
      <c r="V132" s="22"/>
      <c r="W132" s="28">
        <v>0</v>
      </c>
      <c r="X132" s="22"/>
      <c r="Y132" s="20">
        <v>0</v>
      </c>
      <c r="Z132" s="22" t="s">
        <v>313</v>
      </c>
      <c r="AA132" s="14">
        <v>3.839882931253393</v>
      </c>
      <c r="AB132">
        <v>1.8</v>
      </c>
      <c r="AC132" s="32">
        <v>-1.0698762955533265</v>
      </c>
      <c r="AD132" s="32">
        <f aca="true" t="shared" si="155" ref="AD132:AD160">IF(R132=1,AB132,AC132)</f>
        <v>1.8</v>
      </c>
      <c r="AE132">
        <v>2.9973391931373126</v>
      </c>
      <c r="AF132">
        <v>2.316322201284538</v>
      </c>
      <c r="AG132">
        <v>1.6620949249713426</v>
      </c>
      <c r="AH132">
        <v>2.8795760824417376</v>
      </c>
      <c r="AI132">
        <v>4.659434118108655</v>
      </c>
      <c r="AJ132" s="1" t="s">
        <v>388</v>
      </c>
      <c r="AK132">
        <f aca="true" t="shared" si="156" ref="AK132:AK160">IF(AJ132="Left",AF132,AH132)</f>
        <v>2.316322201284538</v>
      </c>
      <c r="AL132">
        <f aca="true" t="shared" si="157" ref="AL132:AL160">IF(AJ132="Left",AG132,AI132)</f>
        <v>1.6620949249713426</v>
      </c>
      <c r="AM132" s="32">
        <f aca="true" t="shared" si="158" ref="AM132:AM160">IF(R132=1,AK132,AL132)</f>
        <v>2.316322201284538</v>
      </c>
      <c r="AN132" s="75" t="s">
        <v>547</v>
      </c>
      <c r="AO132" t="s">
        <v>558</v>
      </c>
      <c r="AP132" s="1" t="s">
        <v>620</v>
      </c>
      <c r="AQ132" s="1">
        <v>18.80126078301261</v>
      </c>
      <c r="AR132">
        <v>10.7</v>
      </c>
      <c r="AT132" s="32">
        <v>74.3</v>
      </c>
      <c r="AU132" s="32">
        <v>113.40614525139665</v>
      </c>
      <c r="AV132" s="82">
        <f aca="true" t="shared" si="159" ref="AV132:AV160">AQ132/AU132</f>
        <v>0.1657869663176922</v>
      </c>
      <c r="AW132" s="82">
        <f aca="true" t="shared" si="160" ref="AW132:AW160">(AR132+AT132)/AU132</f>
        <v>0.7495184657901348</v>
      </c>
      <c r="AX132" s="82"/>
      <c r="AY132" s="32">
        <f aca="true" t="shared" si="161" ref="AY132:AY160">IF(R132=1,AW132,AX132)</f>
        <v>0.7495184657901348</v>
      </c>
      <c r="AZ132" s="75" t="s">
        <v>546</v>
      </c>
      <c r="BA132" t="s">
        <v>558</v>
      </c>
      <c r="BB132" s="1" t="s">
        <v>620</v>
      </c>
      <c r="BC132" s="12">
        <v>18.80126078301261</v>
      </c>
      <c r="BD132">
        <v>10.7</v>
      </c>
      <c r="BE132" s="136"/>
      <c r="BF132">
        <v>74.3</v>
      </c>
      <c r="BG132">
        <v>113.40614525139665</v>
      </c>
      <c r="BH132" s="82">
        <f aca="true" t="shared" si="162" ref="BH132:BH160">BC132/BG132</f>
        <v>0.1657869663176922</v>
      </c>
      <c r="BI132" s="82">
        <f aca="true" t="shared" si="163" ref="BI132:BI160">(BD132+BF132)/BG132</f>
        <v>0.7495184657901348</v>
      </c>
      <c r="BJ132" s="82">
        <f aca="true" t="shared" si="164" ref="BJ132:BJ160">(BE132+BF132)/BG132</f>
        <v>0.6551673177436119</v>
      </c>
      <c r="BK132" s="32">
        <f aca="true" t="shared" si="165" ref="BK132:BK160">IF(R132=1,BI132,BJ132)</f>
        <v>0.7495184657901348</v>
      </c>
      <c r="BL132" s="82" t="s">
        <v>633</v>
      </c>
      <c r="BM132" s="82" t="s">
        <v>631</v>
      </c>
      <c r="BN132" s="88" t="s">
        <v>619</v>
      </c>
      <c r="BO132">
        <v>1.4871519749336315</v>
      </c>
      <c r="BP132">
        <v>-0.4</v>
      </c>
      <c r="BQ132" s="137"/>
      <c r="BR132" s="32">
        <v>3.4</v>
      </c>
      <c r="BS132" s="32">
        <v>10</v>
      </c>
      <c r="BT132" s="82">
        <f aca="true" t="shared" si="166" ref="BT132:BT160">BO132/BS132</f>
        <v>0.14871519749336315</v>
      </c>
      <c r="BU132" s="52">
        <f aca="true" t="shared" si="167" ref="BU132:BU160">(BP132+BR132)/BS132</f>
        <v>0.3</v>
      </c>
      <c r="BV132" s="52">
        <f aca="true" t="shared" si="168" ref="BV132:BV160">(BQ132+BR132)/BS132</f>
        <v>0.33999999999999997</v>
      </c>
      <c r="BW132" s="32">
        <f aca="true" t="shared" si="169" ref="BW132:BW159">IF(R132=1,BU132,BV132)</f>
        <v>0.3</v>
      </c>
      <c r="BX132" s="133">
        <v>1.6</v>
      </c>
      <c r="BY132" s="32">
        <f t="shared" si="129"/>
        <v>0.19999999999999996</v>
      </c>
      <c r="BZ132" s="32">
        <f t="shared" si="130"/>
        <v>0.19999999999999996</v>
      </c>
      <c r="CA132" s="53">
        <v>2.926346818713321</v>
      </c>
      <c r="CB132" s="53">
        <v>3.037976926611053</v>
      </c>
      <c r="CC132" s="49">
        <f t="shared" si="131"/>
        <v>2.926346818713321</v>
      </c>
      <c r="CD132" s="49">
        <f t="shared" si="132"/>
        <v>0.6100246174287829</v>
      </c>
      <c r="CE132" s="49">
        <f t="shared" si="133"/>
        <v>0.6100246174287829</v>
      </c>
      <c r="CF132" s="49">
        <v>-0.7534464128138273</v>
      </c>
      <c r="CG132" s="49">
        <f t="shared" si="134"/>
        <v>0.648523529515526</v>
      </c>
      <c r="CH132" s="49">
        <f t="shared" si="135"/>
        <v>0.10099493627460876</v>
      </c>
      <c r="CI132" s="49">
        <f t="shared" si="136"/>
        <v>0.10099493627460876</v>
      </c>
      <c r="CJ132" s="49">
        <v>-0.7534464128138273</v>
      </c>
      <c r="CK132" s="49">
        <f t="shared" si="137"/>
        <v>0.648523529515526</v>
      </c>
      <c r="CL132" s="49">
        <f aca="true" t="shared" si="170" ref="CL132:CL159">ABS(CK132-BK132)</f>
        <v>0.10099493627460876</v>
      </c>
      <c r="CM132" s="49">
        <v>0</v>
      </c>
      <c r="CN132" s="49">
        <f t="shared" si="138"/>
        <v>0.33999999999999997</v>
      </c>
      <c r="CO132" s="49">
        <f aca="true" t="shared" si="171" ref="CO132:CO160">ABS(CN132-BW132)</f>
        <v>0.03999999999999998</v>
      </c>
      <c r="CP132" s="132" t="s">
        <v>53</v>
      </c>
      <c r="CQ132" s="69" t="s">
        <v>115</v>
      </c>
      <c r="CR132" s="60">
        <v>3.945328437372501</v>
      </c>
      <c r="CS132" s="60">
        <f t="shared" si="139"/>
        <v>2.145328437372501</v>
      </c>
      <c r="CT132" s="60">
        <f t="shared" si="140"/>
        <v>2.145328437372501</v>
      </c>
      <c r="CU132" s="32">
        <v>3.2808302063105774</v>
      </c>
      <c r="CV132" s="82">
        <f t="shared" si="141"/>
        <v>0.9645080050260395</v>
      </c>
      <c r="CW132" s="82">
        <f t="shared" si="142"/>
        <v>0.9645080050260395</v>
      </c>
      <c r="CX132">
        <v>0.004986626773652469</v>
      </c>
      <c r="CY132">
        <f t="shared" si="143"/>
        <v>0.6552112891418338</v>
      </c>
      <c r="CZ132">
        <f t="shared" si="144"/>
        <v>0.09430717664830102</v>
      </c>
      <c r="DA132">
        <f t="shared" si="145"/>
        <v>0.09430717664830102</v>
      </c>
      <c r="DB132">
        <v>0.004986626773652469</v>
      </c>
      <c r="DC132">
        <f t="shared" si="146"/>
        <v>0.6552112891418338</v>
      </c>
      <c r="DD132">
        <f aca="true" t="shared" si="172" ref="DD132:DD160">ABS(DC132-BK132)</f>
        <v>0.09430717664830102</v>
      </c>
      <c r="DE132">
        <v>-0.6360215784940387</v>
      </c>
      <c r="DF132">
        <f t="shared" si="147"/>
        <v>0.2763978421505961</v>
      </c>
      <c r="DG132">
        <f aca="true" t="shared" si="173" ref="DG132:DG160">ABS(DF132-BW132)</f>
        <v>0.023602157849403893</v>
      </c>
      <c r="DH132" s="12">
        <v>1</v>
      </c>
      <c r="DI132" s="145">
        <v>0</v>
      </c>
    </row>
    <row r="133" spans="1:113" ht="12.75">
      <c r="A133" s="19">
        <v>21</v>
      </c>
      <c r="B133" s="20" t="s">
        <v>260</v>
      </c>
      <c r="C133" t="s">
        <v>11</v>
      </c>
      <c r="D133" s="58">
        <v>31253</v>
      </c>
      <c r="E133" s="22">
        <v>32</v>
      </c>
      <c r="F133" s="20">
        <v>3</v>
      </c>
      <c r="G133" s="20">
        <v>2</v>
      </c>
      <c r="H133" s="20">
        <v>0</v>
      </c>
      <c r="I133" s="20">
        <v>0</v>
      </c>
      <c r="J133" s="104">
        <f t="shared" si="148"/>
        <v>7.8125</v>
      </c>
      <c r="K133" s="104">
        <f t="shared" si="149"/>
        <v>0.09375</v>
      </c>
      <c r="L133" s="103">
        <f t="shared" si="150"/>
        <v>1</v>
      </c>
      <c r="M133" s="103">
        <f t="shared" si="151"/>
        <v>1</v>
      </c>
      <c r="N133" s="105">
        <f t="shared" si="152"/>
        <v>0</v>
      </c>
      <c r="O133" s="103">
        <f t="shared" si="153"/>
        <v>0</v>
      </c>
      <c r="P133" s="105">
        <f t="shared" si="154"/>
        <v>7.8125</v>
      </c>
      <c r="Q133" s="26" t="s">
        <v>298</v>
      </c>
      <c r="R133" s="20">
        <v>0</v>
      </c>
      <c r="S133" s="22"/>
      <c r="T133" s="27">
        <v>0</v>
      </c>
      <c r="U133" s="26">
        <v>0</v>
      </c>
      <c r="V133" s="22"/>
      <c r="W133" s="28">
        <v>0</v>
      </c>
      <c r="X133" s="22"/>
      <c r="Y133" s="20">
        <v>0</v>
      </c>
      <c r="Z133" s="22" t="s">
        <v>310</v>
      </c>
      <c r="AA133" s="14">
        <v>2.7700066357000663</v>
      </c>
      <c r="AB133">
        <v>1.8</v>
      </c>
      <c r="AC133" s="32">
        <v>0</v>
      </c>
      <c r="AD133" s="32">
        <f t="shared" si="155"/>
        <v>0</v>
      </c>
      <c r="AE133">
        <v>2.9973391931373126</v>
      </c>
      <c r="AF133">
        <v>2.316322201284538</v>
      </c>
      <c r="AG133">
        <v>1.6620949249713426</v>
      </c>
      <c r="AH133">
        <v>2.8795760824417376</v>
      </c>
      <c r="AI133">
        <v>4.659434118108655</v>
      </c>
      <c r="AJ133" s="1" t="s">
        <v>388</v>
      </c>
      <c r="AK133">
        <f t="shared" si="156"/>
        <v>2.316322201284538</v>
      </c>
      <c r="AL133">
        <f t="shared" si="157"/>
        <v>1.6620949249713426</v>
      </c>
      <c r="AM133" s="32">
        <f t="shared" si="158"/>
        <v>1.6620949249713426</v>
      </c>
      <c r="AN133" t="s">
        <v>547</v>
      </c>
      <c r="AO133" t="s">
        <v>558</v>
      </c>
      <c r="AP133" s="1" t="s">
        <v>620</v>
      </c>
      <c r="AQ133" s="1">
        <v>19.758967318154408</v>
      </c>
      <c r="AR133">
        <v>10.7</v>
      </c>
      <c r="AS133">
        <v>13.501260783012608</v>
      </c>
      <c r="AT133" s="32">
        <v>74.3</v>
      </c>
      <c r="AU133" s="32">
        <v>113.40614525139665</v>
      </c>
      <c r="AV133" s="82">
        <f t="shared" si="159"/>
        <v>0.17423189258706478</v>
      </c>
      <c r="AW133" s="82">
        <f t="shared" si="160"/>
        <v>0.7495184657901348</v>
      </c>
      <c r="AX133" s="82">
        <f>(AS133+AT133)/AU133</f>
        <v>0.7742196032532134</v>
      </c>
      <c r="AY133" s="32">
        <f t="shared" si="161"/>
        <v>0.7742196032532134</v>
      </c>
      <c r="AZ133" s="59" t="s">
        <v>547</v>
      </c>
      <c r="BA133" t="s">
        <v>558</v>
      </c>
      <c r="BB133" s="1" t="s">
        <v>620</v>
      </c>
      <c r="BC133" s="12">
        <v>19.758967318154408</v>
      </c>
      <c r="BD133">
        <v>10.7</v>
      </c>
      <c r="BE133" s="136">
        <v>13.501260783012608</v>
      </c>
      <c r="BF133">
        <v>74.3</v>
      </c>
      <c r="BG133">
        <v>113.40614525139665</v>
      </c>
      <c r="BH133" s="82">
        <f t="shared" si="162"/>
        <v>0.17423189258706478</v>
      </c>
      <c r="BI133" s="82">
        <f t="shared" si="163"/>
        <v>0.7495184657901348</v>
      </c>
      <c r="BJ133" s="82">
        <f t="shared" si="164"/>
        <v>0.7742196032532134</v>
      </c>
      <c r="BK133" s="32">
        <f t="shared" si="165"/>
        <v>0.7742196032532134</v>
      </c>
      <c r="BL133" s="82" t="s">
        <v>625</v>
      </c>
      <c r="BM133" s="82" t="s">
        <v>629</v>
      </c>
      <c r="BN133" s="88" t="s">
        <v>619</v>
      </c>
      <c r="BO133">
        <v>4.678051787916154</v>
      </c>
      <c r="BP133">
        <v>0.2698412698412698</v>
      </c>
      <c r="BQ133" s="136">
        <v>0.1</v>
      </c>
      <c r="BR133" s="32">
        <v>0</v>
      </c>
      <c r="BS133" s="32">
        <v>17.391304347826086</v>
      </c>
      <c r="BT133" s="82">
        <f t="shared" si="166"/>
        <v>0.26898797780517886</v>
      </c>
      <c r="BU133" s="52">
        <f t="shared" si="167"/>
        <v>0.015515873015873016</v>
      </c>
      <c r="BV133" s="52">
        <f t="shared" si="168"/>
        <v>0.005750000000000001</v>
      </c>
      <c r="BW133" s="32">
        <f t="shared" si="169"/>
        <v>0.005750000000000001</v>
      </c>
      <c r="BX133" s="133">
        <v>2.0408163265306123</v>
      </c>
      <c r="BY133" s="32">
        <f t="shared" si="129"/>
        <v>0.24081632653061225</v>
      </c>
      <c r="BZ133" s="32">
        <f t="shared" si="130"/>
        <v>2.0408163265306123</v>
      </c>
      <c r="CA133" s="51">
        <v>2.6980421999626483</v>
      </c>
      <c r="CB133" s="51">
        <v>2.741556391579561</v>
      </c>
      <c r="CC133" s="49">
        <f t="shared" si="131"/>
        <v>2.6980421999626483</v>
      </c>
      <c r="CD133" s="49">
        <f t="shared" si="132"/>
        <v>0.38171999867811035</v>
      </c>
      <c r="CE133" s="49">
        <f t="shared" si="133"/>
        <v>1.0359472749913057</v>
      </c>
      <c r="CF133" s="49">
        <v>4.081632653061225</v>
      </c>
      <c r="CG133" s="49">
        <f t="shared" si="134"/>
        <v>0.6911586006146868</v>
      </c>
      <c r="CH133" s="49">
        <f t="shared" si="135"/>
        <v>0.058359865175448</v>
      </c>
      <c r="CI133" s="49">
        <f t="shared" si="136"/>
        <v>0.08306100263852656</v>
      </c>
      <c r="CJ133" s="49">
        <v>4.081632653061225</v>
      </c>
      <c r="CK133" s="49">
        <f t="shared" si="137"/>
        <v>0.6911586006146868</v>
      </c>
      <c r="CL133" s="49">
        <f t="shared" si="170"/>
        <v>0.08306100263852656</v>
      </c>
      <c r="CM133" s="49">
        <v>0.999000999000999</v>
      </c>
      <c r="CN133" s="49">
        <f t="shared" si="138"/>
        <v>0.05744255744255745</v>
      </c>
      <c r="CO133" s="49">
        <f t="shared" si="171"/>
        <v>0.05169255744255745</v>
      </c>
      <c r="CP133" s="132" t="s">
        <v>71</v>
      </c>
      <c r="CQ133" s="69" t="s">
        <v>118</v>
      </c>
      <c r="CR133" s="69">
        <v>-2.3</v>
      </c>
      <c r="CS133" s="60">
        <f t="shared" si="139"/>
        <v>4.1</v>
      </c>
      <c r="CT133" s="60">
        <f t="shared" si="140"/>
        <v>2.3</v>
      </c>
      <c r="CU133" s="32">
        <v>4.54824425134453</v>
      </c>
      <c r="CV133" s="82">
        <f t="shared" si="141"/>
        <v>2.2319220500599917</v>
      </c>
      <c r="CW133" s="82">
        <f t="shared" si="142"/>
        <v>2.8861493263731868</v>
      </c>
      <c r="CX133">
        <v>-12</v>
      </c>
      <c r="CY133">
        <f t="shared" si="143"/>
        <v>0.5493529461026517</v>
      </c>
      <c r="CZ133">
        <f t="shared" si="144"/>
        <v>0.20016551968748308</v>
      </c>
      <c r="DA133">
        <f t="shared" si="145"/>
        <v>0.22486665715056164</v>
      </c>
      <c r="DB133">
        <v>-12</v>
      </c>
      <c r="DC133">
        <f t="shared" si="146"/>
        <v>0.5493529461026517</v>
      </c>
      <c r="DD133">
        <f t="shared" si="172"/>
        <v>0.22486665715056164</v>
      </c>
      <c r="DE133">
        <v>4.2</v>
      </c>
      <c r="DF133">
        <f t="shared" si="147"/>
        <v>0.24150000000000002</v>
      </c>
      <c r="DG133">
        <f t="shared" si="173"/>
        <v>0.23575000000000002</v>
      </c>
      <c r="DH133" s="12">
        <v>1</v>
      </c>
      <c r="DI133" s="145">
        <v>1</v>
      </c>
    </row>
    <row r="134" spans="1:113" ht="12.75">
      <c r="A134" s="19">
        <v>13</v>
      </c>
      <c r="B134" s="20" t="s">
        <v>261</v>
      </c>
      <c r="C134" t="s">
        <v>12</v>
      </c>
      <c r="D134" s="58">
        <v>31208</v>
      </c>
      <c r="E134" s="22">
        <v>57</v>
      </c>
      <c r="F134" s="20">
        <v>14</v>
      </c>
      <c r="G134" s="20">
        <v>2</v>
      </c>
      <c r="H134" s="20">
        <v>0</v>
      </c>
      <c r="I134" s="20">
        <v>0</v>
      </c>
      <c r="J134" s="104">
        <f t="shared" si="148"/>
        <v>20.46783625730994</v>
      </c>
      <c r="K134" s="104">
        <f t="shared" si="149"/>
        <v>0.24561403508771928</v>
      </c>
      <c r="L134" s="103">
        <f t="shared" si="150"/>
        <v>1</v>
      </c>
      <c r="M134" s="103">
        <f t="shared" si="151"/>
        <v>1</v>
      </c>
      <c r="N134" s="105">
        <f t="shared" si="152"/>
        <v>0</v>
      </c>
      <c r="O134" s="103">
        <f t="shared" si="153"/>
        <v>0</v>
      </c>
      <c r="P134" s="105">
        <f t="shared" si="154"/>
        <v>20.46783625730994</v>
      </c>
      <c r="Q134" s="26" t="s">
        <v>294</v>
      </c>
      <c r="R134" s="20">
        <v>1</v>
      </c>
      <c r="S134" s="22"/>
      <c r="T134" s="27">
        <v>0</v>
      </c>
      <c r="U134" s="26">
        <v>0</v>
      </c>
      <c r="V134" s="22"/>
      <c r="W134" s="28">
        <v>1</v>
      </c>
      <c r="X134" s="22" t="s">
        <v>447</v>
      </c>
      <c r="Y134" s="20">
        <v>1</v>
      </c>
      <c r="Z134" s="22" t="s">
        <v>309</v>
      </c>
      <c r="AA134" s="14">
        <v>2.7700066357000663</v>
      </c>
      <c r="AB134">
        <v>1.8</v>
      </c>
      <c r="AC134" s="32">
        <v>0</v>
      </c>
      <c r="AD134" s="32">
        <f t="shared" si="155"/>
        <v>1.8</v>
      </c>
      <c r="AE134">
        <v>2.9973391931373126</v>
      </c>
      <c r="AF134">
        <v>2.316322201284538</v>
      </c>
      <c r="AG134">
        <v>1.6620949249713426</v>
      </c>
      <c r="AH134">
        <v>2.8795760824417376</v>
      </c>
      <c r="AI134">
        <v>4.659434118108655</v>
      </c>
      <c r="AJ134" s="1" t="s">
        <v>389</v>
      </c>
      <c r="AK134">
        <f t="shared" si="156"/>
        <v>2.8795760824417376</v>
      </c>
      <c r="AL134">
        <f t="shared" si="157"/>
        <v>4.659434118108655</v>
      </c>
      <c r="AM134" s="32">
        <f t="shared" si="158"/>
        <v>2.8795760824417376</v>
      </c>
      <c r="AN134" s="76" t="s">
        <v>549</v>
      </c>
      <c r="AO134" s="76" t="s">
        <v>554</v>
      </c>
      <c r="AP134" s="87" t="s">
        <v>619</v>
      </c>
      <c r="AQ134" s="87">
        <v>3.579663167661213</v>
      </c>
      <c r="AR134">
        <v>0.3337571519389701</v>
      </c>
      <c r="AT134" s="32">
        <v>0</v>
      </c>
      <c r="AU134" s="32">
        <v>37.95986622073579</v>
      </c>
      <c r="AV134" s="82">
        <f t="shared" si="159"/>
        <v>0.09430125877803547</v>
      </c>
      <c r="AW134" s="82">
        <f t="shared" si="160"/>
        <v>0.008792369024647757</v>
      </c>
      <c r="AX134" s="82"/>
      <c r="AY134" s="32">
        <f t="shared" si="161"/>
        <v>0.008792369024647757</v>
      </c>
      <c r="AZ134" s="76" t="s">
        <v>546</v>
      </c>
      <c r="BA134" s="76" t="s">
        <v>557</v>
      </c>
      <c r="BB134" s="87" t="s">
        <v>619</v>
      </c>
      <c r="BC134" s="12">
        <v>19.758967318154408</v>
      </c>
      <c r="BD134">
        <v>3.6589850814834692</v>
      </c>
      <c r="BE134" s="137"/>
      <c r="BF134" s="69">
        <v>74.3</v>
      </c>
      <c r="BG134" s="69">
        <v>113.40614525139665</v>
      </c>
      <c r="BH134" s="82">
        <f t="shared" si="162"/>
        <v>0.17423189258706478</v>
      </c>
      <c r="BI134" s="82">
        <f t="shared" si="163"/>
        <v>0.687431751680347</v>
      </c>
      <c r="BJ134" s="82">
        <f t="shared" si="164"/>
        <v>0.6551673177436119</v>
      </c>
      <c r="BK134" s="32">
        <f t="shared" si="165"/>
        <v>0.687431751680347</v>
      </c>
      <c r="BL134" s="82" t="s">
        <v>549</v>
      </c>
      <c r="BM134" s="82" t="s">
        <v>554</v>
      </c>
      <c r="BN134" s="88" t="s">
        <v>619</v>
      </c>
      <c r="BO134">
        <v>3.579663167661213</v>
      </c>
      <c r="BP134">
        <v>0.3337571519389701</v>
      </c>
      <c r="BQ134" s="137"/>
      <c r="BR134" s="32">
        <v>0</v>
      </c>
      <c r="BS134" s="32">
        <v>37.95986622073579</v>
      </c>
      <c r="BT134" s="82">
        <f t="shared" si="166"/>
        <v>0.09430125877803547</v>
      </c>
      <c r="BU134" s="52">
        <f t="shared" si="167"/>
        <v>0.008792369024647757</v>
      </c>
      <c r="BV134" s="52">
        <f t="shared" si="168"/>
        <v>0</v>
      </c>
      <c r="BW134" s="32">
        <f t="shared" si="169"/>
        <v>0.008792369024647757</v>
      </c>
      <c r="BX134" s="133">
        <v>2.0408163265306123</v>
      </c>
      <c r="BY134" s="32">
        <f t="shared" si="129"/>
        <v>0.24081632653061225</v>
      </c>
      <c r="BZ134" s="32">
        <f t="shared" si="130"/>
        <v>0.24081632653061225</v>
      </c>
      <c r="CA134" s="52">
        <v>2.6980421999626483</v>
      </c>
      <c r="CB134" s="52">
        <v>2.741556391579561</v>
      </c>
      <c r="CC134" s="49">
        <f t="shared" si="131"/>
        <v>2.741556391579561</v>
      </c>
      <c r="CD134" s="49">
        <f t="shared" si="132"/>
        <v>0.1380196908621767</v>
      </c>
      <c r="CE134" s="49">
        <f t="shared" si="133"/>
        <v>0.1380196908621767</v>
      </c>
      <c r="CF134" s="49">
        <v>0.6</v>
      </c>
      <c r="CG134" s="49">
        <f t="shared" si="134"/>
        <v>0.015806167400881053</v>
      </c>
      <c r="CH134" s="49">
        <f t="shared" si="135"/>
        <v>0.007013798376233296</v>
      </c>
      <c r="CI134" s="49">
        <f t="shared" si="136"/>
        <v>0.007013798376233296</v>
      </c>
      <c r="CJ134" s="49">
        <v>2.619047619047619</v>
      </c>
      <c r="CK134" s="49">
        <f t="shared" si="137"/>
        <v>0.6782617242525517</v>
      </c>
      <c r="CL134" s="49">
        <f t="shared" si="170"/>
        <v>0.009170027427795269</v>
      </c>
      <c r="CM134" s="49">
        <v>0.6</v>
      </c>
      <c r="CN134" s="49">
        <f t="shared" si="138"/>
        <v>0.015806167400881053</v>
      </c>
      <c r="CO134" s="49">
        <f t="shared" si="171"/>
        <v>0.007013798376233296</v>
      </c>
      <c r="CP134" s="133" t="s">
        <v>72</v>
      </c>
      <c r="CQ134" s="69" t="s">
        <v>119</v>
      </c>
      <c r="CR134">
        <v>1.8</v>
      </c>
      <c r="CS134" s="60">
        <f t="shared" si="139"/>
        <v>0</v>
      </c>
      <c r="CT134" s="60">
        <f t="shared" si="140"/>
        <v>0</v>
      </c>
      <c r="CU134" s="32">
        <v>1.6620949249713426</v>
      </c>
      <c r="CV134" s="82">
        <f t="shared" si="141"/>
        <v>1.217481157470395</v>
      </c>
      <c r="CW134" s="82">
        <f t="shared" si="142"/>
        <v>1.217481157470395</v>
      </c>
      <c r="CX134">
        <v>1</v>
      </c>
      <c r="CY134">
        <f t="shared" si="143"/>
        <v>0.026343612334801758</v>
      </c>
      <c r="CZ134">
        <f t="shared" si="144"/>
        <v>0.017551243310154</v>
      </c>
      <c r="DA134">
        <f t="shared" si="145"/>
        <v>0.017551243310154</v>
      </c>
      <c r="DB134">
        <v>10.7</v>
      </c>
      <c r="DC134">
        <f t="shared" si="146"/>
        <v>0.7495184657901348</v>
      </c>
      <c r="DD134">
        <f t="shared" si="172"/>
        <v>0.06208671410978783</v>
      </c>
      <c r="DE134">
        <v>1</v>
      </c>
      <c r="DF134">
        <f t="shared" si="147"/>
        <v>0.026343612334801758</v>
      </c>
      <c r="DG134">
        <f t="shared" si="173"/>
        <v>0.017551243310154</v>
      </c>
      <c r="DH134" s="12">
        <v>0</v>
      </c>
      <c r="DI134" s="145">
        <v>1</v>
      </c>
    </row>
    <row r="135" spans="1:113" ht="12.75">
      <c r="A135" s="19">
        <v>11</v>
      </c>
      <c r="B135" s="20" t="s">
        <v>262</v>
      </c>
      <c r="C135" t="s">
        <v>13</v>
      </c>
      <c r="D135" s="58">
        <v>31306</v>
      </c>
      <c r="E135" s="22">
        <v>14</v>
      </c>
      <c r="F135" s="20">
        <v>3</v>
      </c>
      <c r="G135" s="20">
        <v>2</v>
      </c>
      <c r="H135" s="20">
        <v>0</v>
      </c>
      <c r="I135" s="20">
        <v>0</v>
      </c>
      <c r="J135" s="104">
        <f t="shared" si="148"/>
        <v>17.857142857142854</v>
      </c>
      <c r="K135" s="104">
        <f t="shared" si="149"/>
        <v>0.21428571428571427</v>
      </c>
      <c r="L135" s="103">
        <f t="shared" si="150"/>
        <v>1</v>
      </c>
      <c r="M135" s="103">
        <f t="shared" si="151"/>
        <v>1</v>
      </c>
      <c r="N135" s="105">
        <f t="shared" si="152"/>
        <v>0</v>
      </c>
      <c r="O135" s="103">
        <f t="shared" si="153"/>
        <v>0</v>
      </c>
      <c r="P135" s="105">
        <f t="shared" si="154"/>
        <v>17.857142857142854</v>
      </c>
      <c r="Q135" s="26" t="s">
        <v>342</v>
      </c>
      <c r="R135" s="20">
        <v>0</v>
      </c>
      <c r="S135" s="22" t="s">
        <v>364</v>
      </c>
      <c r="T135" s="27">
        <v>0</v>
      </c>
      <c r="U135" s="26">
        <v>0</v>
      </c>
      <c r="V135" s="22"/>
      <c r="W135" s="28">
        <v>1</v>
      </c>
      <c r="X135" s="22" t="s">
        <v>448</v>
      </c>
      <c r="Y135" s="20">
        <v>1</v>
      </c>
      <c r="Z135" s="22" t="s">
        <v>309</v>
      </c>
      <c r="AA135" s="14">
        <v>2.7700066357000663</v>
      </c>
      <c r="AB135">
        <v>1.8</v>
      </c>
      <c r="AC135" s="32">
        <v>0</v>
      </c>
      <c r="AD135" s="32">
        <f t="shared" si="155"/>
        <v>0</v>
      </c>
      <c r="AE135">
        <v>2.9973391931373126</v>
      </c>
      <c r="AF135">
        <v>2.316322201284538</v>
      </c>
      <c r="AG135">
        <v>1.6620949249713426</v>
      </c>
      <c r="AH135">
        <v>2.8795760824417376</v>
      </c>
      <c r="AI135">
        <v>4.659434118108655</v>
      </c>
      <c r="AJ135" s="1" t="s">
        <v>389</v>
      </c>
      <c r="AK135">
        <f t="shared" si="156"/>
        <v>2.8795760824417376</v>
      </c>
      <c r="AL135">
        <f t="shared" si="157"/>
        <v>4.659434118108655</v>
      </c>
      <c r="AM135" s="32">
        <f t="shared" si="158"/>
        <v>4.659434118108655</v>
      </c>
      <c r="AN135" s="76" t="s">
        <v>549</v>
      </c>
      <c r="AO135" s="76" t="s">
        <v>554</v>
      </c>
      <c r="AP135" s="87" t="s">
        <v>619</v>
      </c>
      <c r="AQ135" s="87">
        <v>3.579663167661213</v>
      </c>
      <c r="AR135">
        <v>0.3337571519389701</v>
      </c>
      <c r="AS135">
        <v>0</v>
      </c>
      <c r="AT135" s="32">
        <v>0</v>
      </c>
      <c r="AU135" s="32">
        <v>37.95986622073579</v>
      </c>
      <c r="AV135" s="82">
        <f t="shared" si="159"/>
        <v>0.09430125877803547</v>
      </c>
      <c r="AW135" s="82">
        <f t="shared" si="160"/>
        <v>0.008792369024647757</v>
      </c>
      <c r="AX135" s="82">
        <f aca="true" t="shared" si="174" ref="AX135:AX140">(AS135+AT135)/AU135</f>
        <v>0</v>
      </c>
      <c r="AY135" s="32">
        <f t="shared" si="161"/>
        <v>0</v>
      </c>
      <c r="AZ135" s="76" t="s">
        <v>546</v>
      </c>
      <c r="BA135" s="76" t="s">
        <v>557</v>
      </c>
      <c r="BB135" s="87" t="s">
        <v>619</v>
      </c>
      <c r="BC135" s="12">
        <v>19.758967318154408</v>
      </c>
      <c r="BD135">
        <v>3.6589850814834692</v>
      </c>
      <c r="BE135">
        <v>-6.257706535141801</v>
      </c>
      <c r="BF135" s="69">
        <v>74.3</v>
      </c>
      <c r="BG135" s="69">
        <v>113.40614525139665</v>
      </c>
      <c r="BH135" s="82">
        <f t="shared" si="162"/>
        <v>0.17423189258706478</v>
      </c>
      <c r="BI135" s="82">
        <f t="shared" si="163"/>
        <v>0.687431751680347</v>
      </c>
      <c r="BJ135" s="82">
        <f t="shared" si="164"/>
        <v>0.5999877106661485</v>
      </c>
      <c r="BK135" s="32">
        <f t="shared" si="165"/>
        <v>0.5999877106661485</v>
      </c>
      <c r="BL135" s="82" t="s">
        <v>549</v>
      </c>
      <c r="BM135" s="82" t="s">
        <v>554</v>
      </c>
      <c r="BN135" s="88" t="s">
        <v>619</v>
      </c>
      <c r="BO135">
        <v>3.579663167661213</v>
      </c>
      <c r="BP135">
        <v>0.3337571519389701</v>
      </c>
      <c r="BQ135" s="136">
        <v>0</v>
      </c>
      <c r="BR135" s="32">
        <v>0</v>
      </c>
      <c r="BS135" s="32">
        <v>37.95986622073579</v>
      </c>
      <c r="BT135" s="82">
        <f t="shared" si="166"/>
        <v>0.09430125877803547</v>
      </c>
      <c r="BU135" s="52">
        <f t="shared" si="167"/>
        <v>0.008792369024647757</v>
      </c>
      <c r="BV135" s="52">
        <f t="shared" si="168"/>
        <v>0</v>
      </c>
      <c r="BW135" s="32">
        <f t="shared" si="169"/>
        <v>0</v>
      </c>
      <c r="BX135" s="133">
        <v>2.0408163265306123</v>
      </c>
      <c r="BY135" s="32">
        <f t="shared" si="129"/>
        <v>0.24081632653061225</v>
      </c>
      <c r="BZ135" s="32">
        <f t="shared" si="130"/>
        <v>2.0408163265306123</v>
      </c>
      <c r="CA135" s="52">
        <v>2.6980421999626483</v>
      </c>
      <c r="CB135" s="52">
        <v>2.741556391579561</v>
      </c>
      <c r="CC135" s="49">
        <f t="shared" si="131"/>
        <v>2.741556391579561</v>
      </c>
      <c r="CD135" s="49">
        <f t="shared" si="132"/>
        <v>0.1380196908621767</v>
      </c>
      <c r="CE135" s="49">
        <f t="shared" si="133"/>
        <v>1.9178777265290945</v>
      </c>
      <c r="CF135" s="49">
        <v>0.6</v>
      </c>
      <c r="CG135" s="49">
        <f t="shared" si="134"/>
        <v>0.015806167400881053</v>
      </c>
      <c r="CH135" s="49">
        <f t="shared" si="135"/>
        <v>0.007013798376233296</v>
      </c>
      <c r="CI135" s="49">
        <f t="shared" si="136"/>
        <v>0.015806167400881053</v>
      </c>
      <c r="CJ135" s="49">
        <v>2.619047619047619</v>
      </c>
      <c r="CK135" s="49">
        <f t="shared" si="137"/>
        <v>0.6782617242525517</v>
      </c>
      <c r="CL135" s="49">
        <f t="shared" si="170"/>
        <v>0.07827401358640318</v>
      </c>
      <c r="CM135" s="49">
        <v>0.6</v>
      </c>
      <c r="CN135" s="49">
        <f t="shared" si="138"/>
        <v>0.015806167400881053</v>
      </c>
      <c r="CO135" s="49">
        <f t="shared" si="171"/>
        <v>0.015806167400881053</v>
      </c>
      <c r="CP135" s="133" t="s">
        <v>72</v>
      </c>
      <c r="CQ135" s="69" t="s">
        <v>119</v>
      </c>
      <c r="CR135">
        <v>1.8</v>
      </c>
      <c r="CS135" s="60">
        <f t="shared" si="139"/>
        <v>0</v>
      </c>
      <c r="CT135" s="60">
        <f t="shared" si="140"/>
        <v>1.8</v>
      </c>
      <c r="CU135" s="32">
        <v>1.6620949249713426</v>
      </c>
      <c r="CV135" s="82">
        <f t="shared" si="141"/>
        <v>1.217481157470395</v>
      </c>
      <c r="CW135" s="82">
        <f t="shared" si="142"/>
        <v>2.9973391931373126</v>
      </c>
      <c r="CX135">
        <v>1</v>
      </c>
      <c r="CY135">
        <f t="shared" si="143"/>
        <v>0.026343612334801758</v>
      </c>
      <c r="CZ135">
        <f t="shared" si="144"/>
        <v>0.017551243310154</v>
      </c>
      <c r="DA135">
        <f t="shared" si="145"/>
        <v>0.026343612334801758</v>
      </c>
      <c r="DB135">
        <v>10.7</v>
      </c>
      <c r="DC135">
        <f t="shared" si="146"/>
        <v>0.7495184657901348</v>
      </c>
      <c r="DD135">
        <f t="shared" si="172"/>
        <v>0.14953075512398628</v>
      </c>
      <c r="DE135">
        <v>1</v>
      </c>
      <c r="DF135">
        <f t="shared" si="147"/>
        <v>0.026343612334801758</v>
      </c>
      <c r="DG135">
        <f t="shared" si="173"/>
        <v>0.026343612334801758</v>
      </c>
      <c r="DH135" s="12">
        <v>0</v>
      </c>
      <c r="DI135" s="145">
        <v>1</v>
      </c>
    </row>
    <row r="136" spans="1:113" ht="13.5">
      <c r="A136" s="19">
        <v>24</v>
      </c>
      <c r="B136" s="20" t="s">
        <v>263</v>
      </c>
      <c r="C136" t="s">
        <v>14</v>
      </c>
      <c r="D136" s="58">
        <v>31253</v>
      </c>
      <c r="E136" s="22">
        <v>87</v>
      </c>
      <c r="F136" s="20">
        <v>16</v>
      </c>
      <c r="G136" s="20">
        <v>2</v>
      </c>
      <c r="H136" s="20">
        <v>1</v>
      </c>
      <c r="I136" s="20">
        <v>0</v>
      </c>
      <c r="J136" s="104">
        <f t="shared" si="148"/>
        <v>15.32567049808429</v>
      </c>
      <c r="K136" s="104">
        <f t="shared" si="149"/>
        <v>0.1839080459770115</v>
      </c>
      <c r="L136" s="103">
        <f t="shared" si="150"/>
        <v>1</v>
      </c>
      <c r="M136" s="103">
        <f t="shared" si="151"/>
        <v>1</v>
      </c>
      <c r="N136" s="105">
        <f t="shared" si="152"/>
        <v>1.1494252873563218</v>
      </c>
      <c r="O136" s="103">
        <f t="shared" si="153"/>
        <v>1</v>
      </c>
      <c r="P136" s="105">
        <f t="shared" si="154"/>
        <v>14.17624521072797</v>
      </c>
      <c r="Q136" s="26" t="s">
        <v>298</v>
      </c>
      <c r="R136" s="20">
        <v>0</v>
      </c>
      <c r="S136" s="22"/>
      <c r="T136" s="27">
        <v>0</v>
      </c>
      <c r="U136" s="26">
        <v>0</v>
      </c>
      <c r="V136" s="22"/>
      <c r="W136" s="28">
        <v>1</v>
      </c>
      <c r="X136" s="22" t="s">
        <v>449</v>
      </c>
      <c r="Y136" s="20">
        <v>1</v>
      </c>
      <c r="Z136" s="22" t="s">
        <v>333</v>
      </c>
      <c r="AA136" s="14">
        <v>2.7700066357000663</v>
      </c>
      <c r="AB136">
        <v>1.8</v>
      </c>
      <c r="AC136" s="32">
        <v>0</v>
      </c>
      <c r="AD136" s="32">
        <f t="shared" si="155"/>
        <v>0</v>
      </c>
      <c r="AE136">
        <v>2.9973391931373126</v>
      </c>
      <c r="AF136">
        <v>2.316322201284538</v>
      </c>
      <c r="AG136">
        <v>1.6620949249713426</v>
      </c>
      <c r="AH136">
        <v>2.8795760824417376</v>
      </c>
      <c r="AI136">
        <v>4.659434118108655</v>
      </c>
      <c r="AJ136" s="1" t="s">
        <v>389</v>
      </c>
      <c r="AK136">
        <f t="shared" si="156"/>
        <v>2.8795760824417376</v>
      </c>
      <c r="AL136">
        <f t="shared" si="157"/>
        <v>4.659434118108655</v>
      </c>
      <c r="AM136" s="32">
        <f t="shared" si="158"/>
        <v>4.659434118108655</v>
      </c>
      <c r="AN136" s="75" t="s">
        <v>546</v>
      </c>
      <c r="AO136" s="75" t="s">
        <v>557</v>
      </c>
      <c r="AP136" s="86" t="s">
        <v>619</v>
      </c>
      <c r="AQ136" s="86">
        <v>19.758967318154408</v>
      </c>
      <c r="AR136">
        <v>3.6589850814834692</v>
      </c>
      <c r="AS136">
        <v>-6.257706535141801</v>
      </c>
      <c r="AT136" s="32">
        <v>74.3</v>
      </c>
      <c r="AU136" s="32">
        <v>113.40614525139665</v>
      </c>
      <c r="AV136" s="82">
        <f t="shared" si="159"/>
        <v>0.17423189258706478</v>
      </c>
      <c r="AW136" s="82">
        <f t="shared" si="160"/>
        <v>0.687431751680347</v>
      </c>
      <c r="AX136" s="82">
        <f t="shared" si="174"/>
        <v>0.5999877106661485</v>
      </c>
      <c r="AY136" s="32">
        <f t="shared" si="161"/>
        <v>0.5999877106661485</v>
      </c>
      <c r="AZ136" s="75" t="s">
        <v>546</v>
      </c>
      <c r="BA136" s="75" t="s">
        <v>557</v>
      </c>
      <c r="BB136" s="86" t="s">
        <v>619</v>
      </c>
      <c r="BC136" s="12">
        <v>19.758967318154408</v>
      </c>
      <c r="BD136">
        <v>3.6589850814834692</v>
      </c>
      <c r="BE136" s="136">
        <v>-6.257706535141801</v>
      </c>
      <c r="BF136">
        <v>74.3</v>
      </c>
      <c r="BG136">
        <v>113.40614525139665</v>
      </c>
      <c r="BH136" s="82">
        <f t="shared" si="162"/>
        <v>0.17423189258706478</v>
      </c>
      <c r="BI136" s="82">
        <f t="shared" si="163"/>
        <v>0.687431751680347</v>
      </c>
      <c r="BJ136" s="82">
        <f t="shared" si="164"/>
        <v>0.5999877106661485</v>
      </c>
      <c r="BK136" s="32">
        <f t="shared" si="165"/>
        <v>0.5999877106661485</v>
      </c>
      <c r="BL136" s="82" t="s">
        <v>623</v>
      </c>
      <c r="BM136" s="82" t="s">
        <v>557</v>
      </c>
      <c r="BN136" s="88" t="s">
        <v>619</v>
      </c>
      <c r="BO136">
        <v>14.594293297942933</v>
      </c>
      <c r="BP136">
        <v>4.238904114224093</v>
      </c>
      <c r="BQ136" s="136">
        <v>0</v>
      </c>
      <c r="BR136" s="92">
        <v>0</v>
      </c>
      <c r="BS136" s="82">
        <v>39.10614525139665</v>
      </c>
      <c r="BT136" s="82">
        <f t="shared" si="166"/>
        <v>0.3731969286188264</v>
      </c>
      <c r="BU136" s="52">
        <f t="shared" si="167"/>
        <v>0.10839483377801609</v>
      </c>
      <c r="BV136" s="52">
        <f t="shared" si="168"/>
        <v>0</v>
      </c>
      <c r="BW136" s="32">
        <f t="shared" si="169"/>
        <v>0</v>
      </c>
      <c r="BX136" s="133">
        <v>2.0408163265306123</v>
      </c>
      <c r="BY136" s="32">
        <f t="shared" si="129"/>
        <v>0.24081632653061225</v>
      </c>
      <c r="BZ136" s="32">
        <f t="shared" si="130"/>
        <v>2.0408163265306123</v>
      </c>
      <c r="CA136" s="52">
        <v>2.6980421999626483</v>
      </c>
      <c r="CB136" s="52">
        <v>2.741556391579561</v>
      </c>
      <c r="CC136" s="49">
        <f t="shared" si="131"/>
        <v>2.741556391579561</v>
      </c>
      <c r="CD136" s="49">
        <f t="shared" si="132"/>
        <v>0.1380196908621767</v>
      </c>
      <c r="CE136" s="49">
        <f t="shared" si="133"/>
        <v>1.9178777265290945</v>
      </c>
      <c r="CF136" s="49">
        <v>2.619047619047619</v>
      </c>
      <c r="CG136" s="49">
        <f t="shared" si="134"/>
        <v>0.6782617242525517</v>
      </c>
      <c r="CH136" s="49">
        <f t="shared" si="135"/>
        <v>0.009170027427795269</v>
      </c>
      <c r="CI136" s="49">
        <f t="shared" si="136"/>
        <v>0.07827401358640318</v>
      </c>
      <c r="CJ136" s="49">
        <v>2.619047619047619</v>
      </c>
      <c r="CK136" s="49">
        <f t="shared" si="137"/>
        <v>0.6782617242525517</v>
      </c>
      <c r="CL136" s="49">
        <f t="shared" si="170"/>
        <v>0.07827401358640318</v>
      </c>
      <c r="CM136" s="49">
        <v>4.395604395604396</v>
      </c>
      <c r="CN136" s="49">
        <f t="shared" si="138"/>
        <v>0.11240188383045527</v>
      </c>
      <c r="CO136" s="49">
        <f t="shared" si="171"/>
        <v>0.11240188383045527</v>
      </c>
      <c r="CP136" s="133" t="s">
        <v>72</v>
      </c>
      <c r="CQ136" s="69" t="s">
        <v>119</v>
      </c>
      <c r="CR136">
        <v>1.8</v>
      </c>
      <c r="CS136" s="60">
        <f t="shared" si="139"/>
        <v>0</v>
      </c>
      <c r="CT136" s="60">
        <f t="shared" si="140"/>
        <v>1.8</v>
      </c>
      <c r="CU136" s="32">
        <v>1.6620949249713426</v>
      </c>
      <c r="CV136" s="82">
        <f t="shared" si="141"/>
        <v>1.217481157470395</v>
      </c>
      <c r="CW136" s="82">
        <f t="shared" si="142"/>
        <v>2.9973391931373126</v>
      </c>
      <c r="CX136">
        <v>10.7</v>
      </c>
      <c r="CY136">
        <f t="shared" si="143"/>
        <v>0.7495184657901348</v>
      </c>
      <c r="CZ136">
        <f t="shared" si="144"/>
        <v>0.06208671410978783</v>
      </c>
      <c r="DA136">
        <f t="shared" si="145"/>
        <v>0.14953075512398628</v>
      </c>
      <c r="DB136">
        <v>10.7</v>
      </c>
      <c r="DC136">
        <f t="shared" si="146"/>
        <v>0.7495184657901348</v>
      </c>
      <c r="DD136">
        <f t="shared" si="172"/>
        <v>0.14953075512398628</v>
      </c>
      <c r="DE136">
        <v>10.9</v>
      </c>
      <c r="DF136">
        <f t="shared" si="147"/>
        <v>0.27872857142857144</v>
      </c>
      <c r="DG136">
        <f t="shared" si="173"/>
        <v>0.27872857142857144</v>
      </c>
      <c r="DH136" s="12">
        <v>0</v>
      </c>
      <c r="DI136" s="145">
        <v>0</v>
      </c>
    </row>
    <row r="137" spans="1:113" ht="12.75">
      <c r="A137" s="19">
        <v>29</v>
      </c>
      <c r="B137" s="20" t="s">
        <v>264</v>
      </c>
      <c r="C137" t="s">
        <v>15</v>
      </c>
      <c r="D137" s="58">
        <v>31617</v>
      </c>
      <c r="E137" s="22">
        <v>19</v>
      </c>
      <c r="F137" s="20">
        <v>5</v>
      </c>
      <c r="G137" s="20">
        <v>4</v>
      </c>
      <c r="H137" s="20">
        <v>0</v>
      </c>
      <c r="I137" s="20">
        <v>0</v>
      </c>
      <c r="J137" s="104">
        <f t="shared" si="148"/>
        <v>17.543859649122805</v>
      </c>
      <c r="K137" s="104">
        <f t="shared" si="149"/>
        <v>0.2631578947368421</v>
      </c>
      <c r="L137" s="103">
        <f t="shared" si="150"/>
        <v>1</v>
      </c>
      <c r="M137" s="103">
        <f t="shared" si="151"/>
        <v>1</v>
      </c>
      <c r="N137" s="105">
        <f t="shared" si="152"/>
        <v>0</v>
      </c>
      <c r="O137" s="103">
        <f t="shared" si="153"/>
        <v>0</v>
      </c>
      <c r="P137" s="105">
        <f t="shared" si="154"/>
        <v>17.543859649122805</v>
      </c>
      <c r="Q137" s="26" t="s">
        <v>298</v>
      </c>
      <c r="R137" s="20">
        <v>0</v>
      </c>
      <c r="S137" s="22"/>
      <c r="T137" s="27">
        <v>0</v>
      </c>
      <c r="U137" s="26">
        <v>0</v>
      </c>
      <c r="V137" s="22"/>
      <c r="W137" s="28">
        <v>0</v>
      </c>
      <c r="X137" s="22"/>
      <c r="Y137" s="20">
        <v>0</v>
      </c>
      <c r="Z137" s="22" t="s">
        <v>323</v>
      </c>
      <c r="AA137" s="14">
        <v>3.4714285714285715</v>
      </c>
      <c r="AB137">
        <v>1.8</v>
      </c>
      <c r="AC137" s="32">
        <v>0</v>
      </c>
      <c r="AD137" s="32">
        <f t="shared" si="155"/>
        <v>0</v>
      </c>
      <c r="AE137">
        <v>2.576012783719836</v>
      </c>
      <c r="AF137">
        <v>2.049363164696713</v>
      </c>
      <c r="AG137">
        <v>1.2429508458812415</v>
      </c>
      <c r="AH137">
        <v>2.4539871055749565</v>
      </c>
      <c r="AI137">
        <v>3.8189636296010776</v>
      </c>
      <c r="AJ137" s="1" t="s">
        <v>388</v>
      </c>
      <c r="AK137">
        <f t="shared" si="156"/>
        <v>2.049363164696713</v>
      </c>
      <c r="AL137">
        <f t="shared" si="157"/>
        <v>1.2429508458812415</v>
      </c>
      <c r="AM137" s="32">
        <f t="shared" si="158"/>
        <v>1.2429508458812415</v>
      </c>
      <c r="AN137" s="59" t="s">
        <v>545</v>
      </c>
      <c r="AO137" s="59" t="s">
        <v>553</v>
      </c>
      <c r="AP137" s="85" t="s">
        <v>619</v>
      </c>
      <c r="AQ137" s="85">
        <v>20.117301438189504</v>
      </c>
      <c r="AR137">
        <v>4.095</v>
      </c>
      <c r="AS137">
        <v>1.2003404927247372</v>
      </c>
      <c r="AT137" s="32">
        <v>13.333333333333332</v>
      </c>
      <c r="AU137" s="32">
        <v>52.28070175438596</v>
      </c>
      <c r="AV137" s="82">
        <f t="shared" si="159"/>
        <v>0.3847940207975845</v>
      </c>
      <c r="AW137" s="82">
        <f t="shared" si="160"/>
        <v>0.33336073825503354</v>
      </c>
      <c r="AX137" s="82">
        <f t="shared" si="174"/>
        <v>0.27799308996151345</v>
      </c>
      <c r="AY137" s="32">
        <f t="shared" si="161"/>
        <v>0.27799308996151345</v>
      </c>
      <c r="AZ137" s="59" t="s">
        <v>546</v>
      </c>
      <c r="BA137" s="59" t="s">
        <v>558</v>
      </c>
      <c r="BB137" s="85" t="s">
        <v>620</v>
      </c>
      <c r="BC137" s="12">
        <v>26.244070171505435</v>
      </c>
      <c r="BD137">
        <v>10.869565217391305</v>
      </c>
      <c r="BE137">
        <v>19.986363636363635</v>
      </c>
      <c r="BF137" s="69">
        <v>74.3</v>
      </c>
      <c r="BG137" s="69">
        <v>113.40614525139665</v>
      </c>
      <c r="BH137" s="82">
        <f t="shared" si="162"/>
        <v>0.23141664954159286</v>
      </c>
      <c r="BI137" s="82">
        <f t="shared" si="163"/>
        <v>0.7510136688676701</v>
      </c>
      <c r="BJ137" s="82">
        <f t="shared" si="164"/>
        <v>0.8314043602077414</v>
      </c>
      <c r="BK137" s="32">
        <f t="shared" si="165"/>
        <v>0.8314043602077414</v>
      </c>
      <c r="BL137" s="82" t="s">
        <v>624</v>
      </c>
      <c r="BM137" s="82" t="s">
        <v>628</v>
      </c>
      <c r="BN137" s="88" t="s">
        <v>619</v>
      </c>
      <c r="BO137">
        <v>8.901580037049145</v>
      </c>
      <c r="BP137">
        <v>1.6063917070997729</v>
      </c>
      <c r="BQ137" s="136">
        <v>0.6</v>
      </c>
      <c r="BR137" s="32">
        <v>0</v>
      </c>
      <c r="BS137" s="32">
        <v>20.689655172413794</v>
      </c>
      <c r="BT137" s="82">
        <f t="shared" si="166"/>
        <v>0.430243035124042</v>
      </c>
      <c r="BU137" s="52">
        <f t="shared" si="167"/>
        <v>0.07764226584315569</v>
      </c>
      <c r="BV137" s="52">
        <f t="shared" si="168"/>
        <v>0.028999999999999998</v>
      </c>
      <c r="BW137" s="32">
        <f t="shared" si="169"/>
        <v>0.028999999999999998</v>
      </c>
      <c r="BX137" s="133">
        <v>2.142857142857143</v>
      </c>
      <c r="BY137" s="32">
        <f t="shared" si="129"/>
        <v>0.34285714285714275</v>
      </c>
      <c r="BZ137" s="32">
        <f t="shared" si="130"/>
        <v>2.142857142857143</v>
      </c>
      <c r="CA137" s="52">
        <v>2.4905613746078776</v>
      </c>
      <c r="CB137" s="52">
        <v>2.4905613746078776</v>
      </c>
      <c r="CC137" s="49">
        <f t="shared" si="131"/>
        <v>2.4905613746078776</v>
      </c>
      <c r="CD137" s="49">
        <f t="shared" si="132"/>
        <v>0.44119820991116443</v>
      </c>
      <c r="CE137" s="49">
        <f t="shared" si="133"/>
        <v>1.2476105287266361</v>
      </c>
      <c r="CF137" s="49">
        <v>8.163265306122447</v>
      </c>
      <c r="CG137" s="49">
        <f t="shared" si="134"/>
        <v>0.4111765511573757</v>
      </c>
      <c r="CH137" s="49">
        <f t="shared" si="135"/>
        <v>0.07781581290234219</v>
      </c>
      <c r="CI137" s="49">
        <f t="shared" si="136"/>
        <v>0.13318346119586227</v>
      </c>
      <c r="CJ137" s="49">
        <v>2.619047619047619</v>
      </c>
      <c r="CK137" s="49">
        <f t="shared" si="137"/>
        <v>0.6782617242525517</v>
      </c>
      <c r="CL137" s="49">
        <f t="shared" si="170"/>
        <v>0.15314263595518973</v>
      </c>
      <c r="CM137" s="49">
        <v>3.3201189296333005</v>
      </c>
      <c r="CN137" s="49">
        <f t="shared" si="138"/>
        <v>0.16047241493227618</v>
      </c>
      <c r="CO137" s="49">
        <f t="shared" si="171"/>
        <v>0.13147241493227618</v>
      </c>
      <c r="CP137" s="132" t="s">
        <v>73</v>
      </c>
      <c r="CQ137" s="72" t="s">
        <v>120</v>
      </c>
      <c r="CR137" s="72">
        <v>0.5450941526263627</v>
      </c>
      <c r="CS137" s="60">
        <f t="shared" si="139"/>
        <v>1.2549058473736374</v>
      </c>
      <c r="CT137" s="60">
        <f t="shared" si="140"/>
        <v>0.5450941526263627</v>
      </c>
      <c r="CU137" s="32">
        <v>2.4539871055749565</v>
      </c>
      <c r="CV137" s="82">
        <f t="shared" si="141"/>
        <v>0.40462394087824327</v>
      </c>
      <c r="CW137" s="82">
        <f t="shared" si="142"/>
        <v>1.211036259693715</v>
      </c>
      <c r="CX137">
        <v>13.77601585728444</v>
      </c>
      <c r="CY137">
        <f t="shared" si="143"/>
        <v>0.5185345314983937</v>
      </c>
      <c r="CZ137">
        <f t="shared" si="144"/>
        <v>0.18517379324336014</v>
      </c>
      <c r="DA137">
        <f t="shared" si="145"/>
        <v>0.24054144153688023</v>
      </c>
      <c r="DB137">
        <v>-4.1625371655104075</v>
      </c>
      <c r="DC137">
        <f t="shared" si="146"/>
        <v>0.6184626298602263</v>
      </c>
      <c r="DD137">
        <f t="shared" si="172"/>
        <v>0.21294173034751518</v>
      </c>
      <c r="DE137">
        <v>3.3201189296333005</v>
      </c>
      <c r="DF137">
        <f t="shared" si="147"/>
        <v>0.16047241493227618</v>
      </c>
      <c r="DG137">
        <f t="shared" si="173"/>
        <v>0.13147241493227618</v>
      </c>
      <c r="DH137" s="12">
        <v>1</v>
      </c>
      <c r="DI137" s="145">
        <v>1</v>
      </c>
    </row>
    <row r="138" spans="1:113" ht="12.75">
      <c r="A138" s="19">
        <v>30</v>
      </c>
      <c r="B138" s="20" t="s">
        <v>265</v>
      </c>
      <c r="C138" t="s">
        <v>16</v>
      </c>
      <c r="D138" s="58">
        <v>31757</v>
      </c>
      <c r="E138" s="22">
        <v>15</v>
      </c>
      <c r="F138" s="20">
        <v>6</v>
      </c>
      <c r="G138" s="20">
        <v>3</v>
      </c>
      <c r="H138" s="20">
        <v>0</v>
      </c>
      <c r="I138" s="20">
        <v>0</v>
      </c>
      <c r="J138" s="104">
        <f t="shared" si="148"/>
        <v>30.000000000000004</v>
      </c>
      <c r="K138" s="104">
        <f t="shared" si="149"/>
        <v>0.4</v>
      </c>
      <c r="L138" s="103">
        <f t="shared" si="150"/>
        <v>1</v>
      </c>
      <c r="M138" s="103">
        <f t="shared" si="151"/>
        <v>1</v>
      </c>
      <c r="N138" s="105">
        <f t="shared" si="152"/>
        <v>0</v>
      </c>
      <c r="O138" s="103">
        <f t="shared" si="153"/>
        <v>0</v>
      </c>
      <c r="P138" s="105">
        <f t="shared" si="154"/>
        <v>30.000000000000004</v>
      </c>
      <c r="Q138" s="26" t="s">
        <v>298</v>
      </c>
      <c r="R138" s="20">
        <v>0</v>
      </c>
      <c r="S138" s="22"/>
      <c r="T138" s="27">
        <v>0</v>
      </c>
      <c r="U138" s="26">
        <v>1</v>
      </c>
      <c r="V138" s="22" t="s">
        <v>376</v>
      </c>
      <c r="W138" s="28">
        <v>0</v>
      </c>
      <c r="X138" s="22"/>
      <c r="Y138" s="20">
        <v>1</v>
      </c>
      <c r="Z138" s="22" t="s">
        <v>323</v>
      </c>
      <c r="AA138" s="14">
        <v>5.06445672191529</v>
      </c>
      <c r="AB138">
        <v>2.0246116784161474</v>
      </c>
      <c r="AC138" s="32">
        <v>0</v>
      </c>
      <c r="AD138" s="32">
        <f t="shared" si="155"/>
        <v>0</v>
      </c>
      <c r="AE138">
        <v>2.576012783719836</v>
      </c>
      <c r="AF138">
        <v>2.049363164696713</v>
      </c>
      <c r="AG138">
        <v>1.2429508458812415</v>
      </c>
      <c r="AH138">
        <v>2.439870173941844</v>
      </c>
      <c r="AI138">
        <v>3.8189636296010776</v>
      </c>
      <c r="AJ138" s="1" t="s">
        <v>388</v>
      </c>
      <c r="AK138">
        <f t="shared" si="156"/>
        <v>2.049363164696713</v>
      </c>
      <c r="AL138">
        <f t="shared" si="157"/>
        <v>1.2429508458812415</v>
      </c>
      <c r="AM138" s="32">
        <f t="shared" si="158"/>
        <v>1.2429508458812415</v>
      </c>
      <c r="AN138" s="59" t="s">
        <v>545</v>
      </c>
      <c r="AO138" s="59" t="s">
        <v>553</v>
      </c>
      <c r="AP138" s="85" t="s">
        <v>619</v>
      </c>
      <c r="AQ138" s="85">
        <v>20.117301438189504</v>
      </c>
      <c r="AR138">
        <v>4.095</v>
      </c>
      <c r="AS138">
        <v>1.2003404927247372</v>
      </c>
      <c r="AT138" s="32">
        <v>13.333333333333332</v>
      </c>
      <c r="AU138" s="32">
        <v>52.28070175438596</v>
      </c>
      <c r="AV138" s="82">
        <f t="shared" si="159"/>
        <v>0.3847940207975845</v>
      </c>
      <c r="AW138" s="82">
        <f t="shared" si="160"/>
        <v>0.33336073825503354</v>
      </c>
      <c r="AX138" s="82">
        <f t="shared" si="174"/>
        <v>0.27799308996151345</v>
      </c>
      <c r="AY138" s="32">
        <f t="shared" si="161"/>
        <v>0.27799308996151345</v>
      </c>
      <c r="AZ138" s="59" t="s">
        <v>546</v>
      </c>
      <c r="BA138" s="59" t="s">
        <v>558</v>
      </c>
      <c r="BB138" s="85" t="s">
        <v>620</v>
      </c>
      <c r="BC138" s="12">
        <v>26.244070171505435</v>
      </c>
      <c r="BD138">
        <v>10.869565217391305</v>
      </c>
      <c r="BE138">
        <v>19.986363636363635</v>
      </c>
      <c r="BF138" s="69">
        <v>74.3</v>
      </c>
      <c r="BG138" s="69">
        <v>113.40614525139665</v>
      </c>
      <c r="BH138" s="82">
        <f t="shared" si="162"/>
        <v>0.23141664954159286</v>
      </c>
      <c r="BI138" s="82">
        <f t="shared" si="163"/>
        <v>0.7510136688676701</v>
      </c>
      <c r="BJ138" s="82">
        <f t="shared" si="164"/>
        <v>0.8314043602077414</v>
      </c>
      <c r="BK138" s="32">
        <f t="shared" si="165"/>
        <v>0.8314043602077414</v>
      </c>
      <c r="BL138" s="82" t="s">
        <v>624</v>
      </c>
      <c r="BM138" s="82" t="s">
        <v>628</v>
      </c>
      <c r="BN138" s="88" t="s">
        <v>619</v>
      </c>
      <c r="BO138">
        <v>8.901580037049145</v>
      </c>
      <c r="BP138">
        <v>1.6063917070997729</v>
      </c>
      <c r="BQ138" s="136">
        <v>0.6</v>
      </c>
      <c r="BR138" s="32">
        <v>0</v>
      </c>
      <c r="BS138" s="32">
        <v>20.689655172413794</v>
      </c>
      <c r="BT138" s="82">
        <f t="shared" si="166"/>
        <v>0.430243035124042</v>
      </c>
      <c r="BU138" s="52">
        <f t="shared" si="167"/>
        <v>0.07764226584315569</v>
      </c>
      <c r="BV138" s="52">
        <f t="shared" si="168"/>
        <v>0.028999999999999998</v>
      </c>
      <c r="BW138" s="32">
        <f t="shared" si="169"/>
        <v>0.028999999999999998</v>
      </c>
      <c r="BX138" s="133">
        <v>2.142857142857143</v>
      </c>
      <c r="BY138" s="32">
        <f t="shared" si="129"/>
        <v>0.11824546444099537</v>
      </c>
      <c r="BZ138" s="32">
        <f t="shared" si="130"/>
        <v>2.142857142857143</v>
      </c>
      <c r="CA138" s="52">
        <v>2.4905613746078776</v>
      </c>
      <c r="CB138" s="52">
        <v>2.4905613746078776</v>
      </c>
      <c r="CC138" s="49">
        <f t="shared" si="131"/>
        <v>2.4905613746078776</v>
      </c>
      <c r="CD138" s="49">
        <f t="shared" si="132"/>
        <v>0.44119820991116443</v>
      </c>
      <c r="CE138" s="49">
        <f t="shared" si="133"/>
        <v>1.2476105287266361</v>
      </c>
      <c r="CF138" s="49">
        <v>8.163265306122447</v>
      </c>
      <c r="CG138" s="49">
        <f t="shared" si="134"/>
        <v>0.4111765511573757</v>
      </c>
      <c r="CH138" s="49">
        <f t="shared" si="135"/>
        <v>0.07781581290234219</v>
      </c>
      <c r="CI138" s="49">
        <f t="shared" si="136"/>
        <v>0.13318346119586227</v>
      </c>
      <c r="CJ138" s="49">
        <v>2.619047619047619</v>
      </c>
      <c r="CK138" s="49">
        <f t="shared" si="137"/>
        <v>0.6782617242525517</v>
      </c>
      <c r="CL138" s="49">
        <f t="shared" si="170"/>
        <v>0.15314263595518973</v>
      </c>
      <c r="CM138" s="49">
        <v>3.3201189296333005</v>
      </c>
      <c r="CN138" s="49">
        <f t="shared" si="138"/>
        <v>0.16047241493227618</v>
      </c>
      <c r="CO138" s="49">
        <f t="shared" si="171"/>
        <v>0.13147241493227618</v>
      </c>
      <c r="CP138" s="132" t="s">
        <v>73</v>
      </c>
      <c r="CQ138" s="72" t="s">
        <v>120</v>
      </c>
      <c r="CR138" s="72">
        <v>0.5450941526263627</v>
      </c>
      <c r="CS138" s="60">
        <f t="shared" si="139"/>
        <v>1.4795175257897846</v>
      </c>
      <c r="CT138" s="60">
        <f t="shared" si="140"/>
        <v>0.5450941526263627</v>
      </c>
      <c r="CU138" s="32">
        <v>2.4539871055749565</v>
      </c>
      <c r="CV138" s="82">
        <f t="shared" si="141"/>
        <v>0.40462394087824327</v>
      </c>
      <c r="CW138" s="82">
        <f t="shared" si="142"/>
        <v>1.211036259693715</v>
      </c>
      <c r="CX138">
        <v>13.77601585728444</v>
      </c>
      <c r="CY138">
        <f t="shared" si="143"/>
        <v>0.5185345314983937</v>
      </c>
      <c r="CZ138">
        <f t="shared" si="144"/>
        <v>0.18517379324336014</v>
      </c>
      <c r="DA138">
        <f t="shared" si="145"/>
        <v>0.24054144153688023</v>
      </c>
      <c r="DB138">
        <v>-4.1625371655104075</v>
      </c>
      <c r="DC138">
        <f t="shared" si="146"/>
        <v>0.6184626298602263</v>
      </c>
      <c r="DD138">
        <f t="shared" si="172"/>
        <v>0.21294173034751518</v>
      </c>
      <c r="DE138">
        <v>3.3201189296333005</v>
      </c>
      <c r="DF138">
        <f t="shared" si="147"/>
        <v>0.16047241493227618</v>
      </c>
      <c r="DG138">
        <f t="shared" si="173"/>
        <v>0.13147241493227618</v>
      </c>
      <c r="DH138" s="12">
        <v>1</v>
      </c>
      <c r="DI138" s="145">
        <v>1</v>
      </c>
    </row>
    <row r="139" spans="1:113" ht="13.5">
      <c r="A139" s="19">
        <v>15</v>
      </c>
      <c r="B139" s="20" t="s">
        <v>266</v>
      </c>
      <c r="C139" t="s">
        <v>17</v>
      </c>
      <c r="D139" s="58">
        <v>31768</v>
      </c>
      <c r="E139" s="22">
        <v>75</v>
      </c>
      <c r="F139" s="20">
        <v>2</v>
      </c>
      <c r="G139" s="20">
        <v>2</v>
      </c>
      <c r="H139" s="20">
        <v>23</v>
      </c>
      <c r="I139" s="20">
        <v>5</v>
      </c>
      <c r="J139" s="104">
        <f t="shared" si="148"/>
        <v>2.2222222222222223</v>
      </c>
      <c r="K139" s="104">
        <f t="shared" si="149"/>
        <v>0.02666666666666667</v>
      </c>
      <c r="L139" s="103">
        <f t="shared" si="150"/>
        <v>1</v>
      </c>
      <c r="M139" s="103">
        <f t="shared" si="151"/>
        <v>0</v>
      </c>
      <c r="N139" s="105">
        <f t="shared" si="152"/>
        <v>17.888888888888886</v>
      </c>
      <c r="O139" s="103">
        <f t="shared" si="153"/>
        <v>1</v>
      </c>
      <c r="P139" s="105">
        <f t="shared" si="154"/>
        <v>-15.666666666666664</v>
      </c>
      <c r="Q139" s="26" t="s">
        <v>298</v>
      </c>
      <c r="R139" s="20">
        <v>0</v>
      </c>
      <c r="S139" s="22"/>
      <c r="T139" s="27">
        <v>0</v>
      </c>
      <c r="U139" s="26">
        <v>0</v>
      </c>
      <c r="V139" s="22"/>
      <c r="W139" s="28">
        <v>0</v>
      </c>
      <c r="X139" s="22" t="s">
        <v>450</v>
      </c>
      <c r="Y139" s="20">
        <v>0</v>
      </c>
      <c r="Z139" s="22" t="s">
        <v>302</v>
      </c>
      <c r="AA139" s="14">
        <v>5.06445672191529</v>
      </c>
      <c r="AB139">
        <v>2.0246116784161474</v>
      </c>
      <c r="AC139" s="32">
        <v>0</v>
      </c>
      <c r="AD139" s="32">
        <f t="shared" si="155"/>
        <v>0</v>
      </c>
      <c r="AE139">
        <v>2.576012783719836</v>
      </c>
      <c r="AF139">
        <v>2.049363164696713</v>
      </c>
      <c r="AG139">
        <v>1.2429508458812415</v>
      </c>
      <c r="AH139">
        <v>2.439870173941844</v>
      </c>
      <c r="AI139">
        <v>3.8189636296010776</v>
      </c>
      <c r="AJ139" s="1" t="s">
        <v>389</v>
      </c>
      <c r="AK139">
        <f t="shared" si="156"/>
        <v>2.439870173941844</v>
      </c>
      <c r="AL139">
        <f t="shared" si="157"/>
        <v>3.8189636296010776</v>
      </c>
      <c r="AM139" s="32">
        <f t="shared" si="158"/>
        <v>3.8189636296010776</v>
      </c>
      <c r="AN139" s="75" t="s">
        <v>546</v>
      </c>
      <c r="AO139" s="75" t="s">
        <v>557</v>
      </c>
      <c r="AP139" s="86" t="s">
        <v>619</v>
      </c>
      <c r="AQ139" s="86">
        <v>26.244070171505435</v>
      </c>
      <c r="AR139">
        <v>3.6589850814834692</v>
      </c>
      <c r="AS139">
        <v>-6.257706535141801</v>
      </c>
      <c r="AT139" s="32">
        <v>74.3</v>
      </c>
      <c r="AU139" s="32">
        <v>113.40614525139665</v>
      </c>
      <c r="AV139" s="82">
        <f t="shared" si="159"/>
        <v>0.23141664954159286</v>
      </c>
      <c r="AW139" s="82">
        <f t="shared" si="160"/>
        <v>0.687431751680347</v>
      </c>
      <c r="AX139" s="82">
        <f t="shared" si="174"/>
        <v>0.5999877106661485</v>
      </c>
      <c r="AY139" s="32">
        <f t="shared" si="161"/>
        <v>0.5999877106661485</v>
      </c>
      <c r="AZ139" s="75" t="s">
        <v>546</v>
      </c>
      <c r="BA139" s="75" t="s">
        <v>557</v>
      </c>
      <c r="BB139" s="86" t="s">
        <v>619</v>
      </c>
      <c r="BC139" s="12">
        <v>26.244070171505435</v>
      </c>
      <c r="BD139">
        <v>3.6589850814834692</v>
      </c>
      <c r="BE139" s="136">
        <v>-6.257706535141801</v>
      </c>
      <c r="BF139">
        <v>74.3</v>
      </c>
      <c r="BG139">
        <v>113.40614525139665</v>
      </c>
      <c r="BH139" s="82">
        <f t="shared" si="162"/>
        <v>0.23141664954159286</v>
      </c>
      <c r="BI139" s="82">
        <f t="shared" si="163"/>
        <v>0.687431751680347</v>
      </c>
      <c r="BJ139" s="82">
        <f t="shared" si="164"/>
        <v>0.5999877106661485</v>
      </c>
      <c r="BK139" s="32">
        <f t="shared" si="165"/>
        <v>0.5999877106661485</v>
      </c>
      <c r="BL139" s="82" t="s">
        <v>623</v>
      </c>
      <c r="BM139" s="82" t="s">
        <v>557</v>
      </c>
      <c r="BN139" s="88" t="s">
        <v>619</v>
      </c>
      <c r="BO139">
        <v>19.968231700482004</v>
      </c>
      <c r="BP139">
        <v>4.238904114224093</v>
      </c>
      <c r="BQ139" s="136">
        <v>0.8631319358816275</v>
      </c>
      <c r="BR139" s="92">
        <v>0</v>
      </c>
      <c r="BS139" s="82">
        <v>39.10614525139665</v>
      </c>
      <c r="BT139" s="82">
        <f t="shared" si="166"/>
        <v>0.5106162106266112</v>
      </c>
      <c r="BU139" s="52">
        <f t="shared" si="167"/>
        <v>0.10839483377801609</v>
      </c>
      <c r="BV139" s="52">
        <f t="shared" si="168"/>
        <v>0.022071516646115903</v>
      </c>
      <c r="BW139" s="32">
        <f t="shared" si="169"/>
        <v>0.022071516646115903</v>
      </c>
      <c r="BX139" s="133">
        <v>2.142857142857143</v>
      </c>
      <c r="BY139" s="32">
        <f t="shared" si="129"/>
        <v>0.11824546444099537</v>
      </c>
      <c r="BZ139" s="32">
        <f t="shared" si="130"/>
        <v>2.142857142857143</v>
      </c>
      <c r="CA139" s="52">
        <v>2.4905613746078776</v>
      </c>
      <c r="CB139" s="52">
        <v>2.4905613746078776</v>
      </c>
      <c r="CC139" s="49">
        <f t="shared" si="131"/>
        <v>2.4905613746078776</v>
      </c>
      <c r="CD139" s="49">
        <f t="shared" si="132"/>
        <v>0.05069120066603361</v>
      </c>
      <c r="CE139" s="49">
        <f t="shared" si="133"/>
        <v>1.3284022549932</v>
      </c>
      <c r="CF139" s="49">
        <v>2.619047619047619</v>
      </c>
      <c r="CG139" s="49">
        <f t="shared" si="134"/>
        <v>0.6782617242525517</v>
      </c>
      <c r="CH139" s="49">
        <f t="shared" si="135"/>
        <v>0.009170027427795269</v>
      </c>
      <c r="CI139" s="49">
        <f t="shared" si="136"/>
        <v>0.07827401358640318</v>
      </c>
      <c r="CJ139" s="49">
        <v>2.619047619047619</v>
      </c>
      <c r="CK139" s="49">
        <f t="shared" si="137"/>
        <v>0.6782617242525517</v>
      </c>
      <c r="CL139" s="49">
        <f t="shared" si="170"/>
        <v>0.07827401358640318</v>
      </c>
      <c r="CM139" s="49">
        <v>5.3</v>
      </c>
      <c r="CN139" s="49">
        <f t="shared" si="138"/>
        <v>0.13552857142857141</v>
      </c>
      <c r="CO139" s="49">
        <f t="shared" si="171"/>
        <v>0.11345705478245552</v>
      </c>
      <c r="CP139" s="133" t="s">
        <v>74</v>
      </c>
      <c r="CQ139" s="69" t="s">
        <v>121</v>
      </c>
      <c r="CR139" s="60">
        <v>0</v>
      </c>
      <c r="CS139" s="60">
        <f t="shared" si="139"/>
        <v>2.0246116784161474</v>
      </c>
      <c r="CT139" s="60">
        <f t="shared" si="140"/>
        <v>0</v>
      </c>
      <c r="CU139" s="32">
        <v>2.191862477102353</v>
      </c>
      <c r="CV139" s="82">
        <f t="shared" si="141"/>
        <v>0.24800769683949087</v>
      </c>
      <c r="CW139" s="82">
        <f t="shared" si="142"/>
        <v>1.6271011524987244</v>
      </c>
      <c r="CX139">
        <v>8.074534161490682</v>
      </c>
      <c r="CY139">
        <f t="shared" si="143"/>
        <v>0.7263674642929123</v>
      </c>
      <c r="CZ139">
        <f t="shared" si="144"/>
        <v>0.03893571261256534</v>
      </c>
      <c r="DA139">
        <f t="shared" si="145"/>
        <v>0.1263797536267638</v>
      </c>
      <c r="DB139">
        <v>8.074534161490682</v>
      </c>
      <c r="DC139">
        <f t="shared" si="146"/>
        <v>0.7263674642929123</v>
      </c>
      <c r="DD139">
        <f t="shared" si="172"/>
        <v>0.1263797536267638</v>
      </c>
      <c r="DE139">
        <v>13.043478260869565</v>
      </c>
      <c r="DF139">
        <f t="shared" si="147"/>
        <v>0.33354037267080744</v>
      </c>
      <c r="DG139">
        <f t="shared" si="173"/>
        <v>0.31146885602469154</v>
      </c>
      <c r="DH139" s="12">
        <v>1</v>
      </c>
      <c r="DI139" s="145">
        <v>0</v>
      </c>
    </row>
    <row r="140" spans="1:113" ht="12.75">
      <c r="A140" s="19">
        <v>13</v>
      </c>
      <c r="B140" s="20" t="s">
        <v>267</v>
      </c>
      <c r="C140" t="s">
        <v>18</v>
      </c>
      <c r="D140" s="58">
        <v>31981</v>
      </c>
      <c r="E140" s="22">
        <v>33</v>
      </c>
      <c r="F140" s="20">
        <v>3</v>
      </c>
      <c r="G140" s="20">
        <v>1</v>
      </c>
      <c r="H140" s="20">
        <v>4</v>
      </c>
      <c r="I140" s="20">
        <v>2</v>
      </c>
      <c r="J140" s="104">
        <f t="shared" si="148"/>
        <v>8.333333333333334</v>
      </c>
      <c r="K140" s="104">
        <f t="shared" si="149"/>
        <v>0.09090909090909091</v>
      </c>
      <c r="L140" s="103">
        <f t="shared" si="150"/>
        <v>1</v>
      </c>
      <c r="M140" s="103">
        <f t="shared" si="151"/>
        <v>1</v>
      </c>
      <c r="N140" s="105">
        <f t="shared" si="152"/>
        <v>10.101010101010102</v>
      </c>
      <c r="O140" s="103">
        <f t="shared" si="153"/>
        <v>1</v>
      </c>
      <c r="P140" s="105">
        <f t="shared" si="154"/>
        <v>-1.7676767676767682</v>
      </c>
      <c r="Q140" s="26" t="s">
        <v>298</v>
      </c>
      <c r="R140" s="20">
        <v>0</v>
      </c>
      <c r="S140" s="22"/>
      <c r="T140" s="27">
        <v>0</v>
      </c>
      <c r="U140" s="26">
        <v>0</v>
      </c>
      <c r="V140" s="22"/>
      <c r="W140" s="28">
        <v>0</v>
      </c>
      <c r="X140" s="22" t="s">
        <v>451</v>
      </c>
      <c r="Y140" s="20">
        <v>0</v>
      </c>
      <c r="Z140" s="22" t="s">
        <v>313</v>
      </c>
      <c r="AA140" s="14">
        <v>9.652166602138147</v>
      </c>
      <c r="AB140">
        <v>2.142857142857143</v>
      </c>
      <c r="AC140" s="32">
        <v>-0.4775549188156638</v>
      </c>
      <c r="AD140" s="32">
        <f t="shared" si="155"/>
        <v>-0.4775549188156638</v>
      </c>
      <c r="AE140">
        <v>2.576012783719836</v>
      </c>
      <c r="AF140">
        <v>1.6443691521231896</v>
      </c>
      <c r="AG140">
        <v>1.2429508458812415</v>
      </c>
      <c r="AH140">
        <v>2.4161980984870914</v>
      </c>
      <c r="AI140">
        <v>3.8189636296010776</v>
      </c>
      <c r="AJ140" s="1" t="s">
        <v>389</v>
      </c>
      <c r="AK140">
        <f t="shared" si="156"/>
        <v>2.4161980984870914</v>
      </c>
      <c r="AL140">
        <f t="shared" si="157"/>
        <v>3.8189636296010776</v>
      </c>
      <c r="AM140" s="32">
        <f t="shared" si="158"/>
        <v>3.8189636296010776</v>
      </c>
      <c r="AN140" s="75" t="s">
        <v>546</v>
      </c>
      <c r="AO140" s="75" t="s">
        <v>557</v>
      </c>
      <c r="AP140" s="86" t="s">
        <v>619</v>
      </c>
      <c r="AQ140" s="86">
        <v>26.244070171505435</v>
      </c>
      <c r="AR140">
        <v>2.619047619047619</v>
      </c>
      <c r="AS140">
        <v>-6.257706535141801</v>
      </c>
      <c r="AT140" s="32">
        <v>74.3</v>
      </c>
      <c r="AU140" s="32">
        <v>113.40614525139665</v>
      </c>
      <c r="AV140" s="82">
        <f t="shared" si="159"/>
        <v>0.23141664954159286</v>
      </c>
      <c r="AW140" s="82">
        <f t="shared" si="160"/>
        <v>0.6782617242525517</v>
      </c>
      <c r="AX140" s="82">
        <f t="shared" si="174"/>
        <v>0.5999877106661485</v>
      </c>
      <c r="AY140" s="32">
        <f t="shared" si="161"/>
        <v>0.5999877106661485</v>
      </c>
      <c r="AZ140" s="75" t="s">
        <v>546</v>
      </c>
      <c r="BA140" s="75" t="s">
        <v>557</v>
      </c>
      <c r="BB140" s="86" t="s">
        <v>619</v>
      </c>
      <c r="BC140" s="12">
        <v>26.244070171505435</v>
      </c>
      <c r="BD140">
        <v>2.619047619047619</v>
      </c>
      <c r="BE140" s="136">
        <v>-6.257706535141801</v>
      </c>
      <c r="BF140">
        <v>74.3</v>
      </c>
      <c r="BG140">
        <v>113.40614525139665</v>
      </c>
      <c r="BH140" s="82">
        <f t="shared" si="162"/>
        <v>0.23141664954159286</v>
      </c>
      <c r="BI140" s="82">
        <f t="shared" si="163"/>
        <v>0.6782617242525517</v>
      </c>
      <c r="BJ140" s="82">
        <f t="shared" si="164"/>
        <v>0.5999877106661485</v>
      </c>
      <c r="BK140" s="32">
        <f t="shared" si="165"/>
        <v>0.5999877106661485</v>
      </c>
      <c r="BL140" s="82" t="s">
        <v>626</v>
      </c>
      <c r="BM140" s="82" t="s">
        <v>630</v>
      </c>
      <c r="BN140" s="88" t="s">
        <v>620</v>
      </c>
      <c r="BO140">
        <v>2.418859077884866</v>
      </c>
      <c r="BP140">
        <v>0</v>
      </c>
      <c r="BQ140" s="136">
        <v>1.2727272727272727</v>
      </c>
      <c r="BR140" s="32">
        <v>3.4</v>
      </c>
      <c r="BS140" s="32">
        <v>10</v>
      </c>
      <c r="BT140" s="82">
        <f t="shared" si="166"/>
        <v>0.2418859077884866</v>
      </c>
      <c r="BU140" s="52">
        <f t="shared" si="167"/>
        <v>0.33999999999999997</v>
      </c>
      <c r="BV140" s="52">
        <f t="shared" si="168"/>
        <v>0.4672727272727273</v>
      </c>
      <c r="BW140" s="32">
        <f t="shared" si="169"/>
        <v>0.4672727272727273</v>
      </c>
      <c r="BX140" s="133">
        <v>2.142857142857143</v>
      </c>
      <c r="BY140" s="32">
        <f t="shared" si="129"/>
        <v>0</v>
      </c>
      <c r="BZ140" s="32">
        <f t="shared" si="130"/>
        <v>2.6204120616728064</v>
      </c>
      <c r="CA140" s="52">
        <v>2.4905613746078776</v>
      </c>
      <c r="CB140" s="52">
        <v>2.4905613746078776</v>
      </c>
      <c r="CC140" s="49">
        <f t="shared" si="131"/>
        <v>2.4905613746078776</v>
      </c>
      <c r="CD140" s="49">
        <f t="shared" si="132"/>
        <v>0.07436327612078619</v>
      </c>
      <c r="CE140" s="49">
        <f t="shared" si="133"/>
        <v>1.3284022549932</v>
      </c>
      <c r="CF140" s="49">
        <v>2.619047619047619</v>
      </c>
      <c r="CG140" s="49">
        <f t="shared" si="134"/>
        <v>0.6782617242525517</v>
      </c>
      <c r="CH140" s="49">
        <f t="shared" si="135"/>
        <v>0</v>
      </c>
      <c r="CI140" s="49">
        <f t="shared" si="136"/>
        <v>0.07827401358640318</v>
      </c>
      <c r="CJ140" s="49">
        <v>2.619047619047619</v>
      </c>
      <c r="CK140" s="49">
        <f t="shared" si="137"/>
        <v>0.6782617242525517</v>
      </c>
      <c r="CL140" s="49">
        <f t="shared" si="170"/>
        <v>0.07827401358640318</v>
      </c>
      <c r="CM140" s="49">
        <v>0</v>
      </c>
      <c r="CN140" s="49">
        <f t="shared" si="138"/>
        <v>0.33999999999999997</v>
      </c>
      <c r="CO140" s="49">
        <f t="shared" si="171"/>
        <v>0.12727272727272732</v>
      </c>
      <c r="CP140" s="133" t="s">
        <v>72</v>
      </c>
      <c r="CQ140" s="69" t="s">
        <v>119</v>
      </c>
      <c r="CR140">
        <v>1.8</v>
      </c>
      <c r="CS140" s="60">
        <f t="shared" si="139"/>
        <v>0.34285714285714275</v>
      </c>
      <c r="CT140" s="60">
        <f t="shared" si="140"/>
        <v>2.277554918815664</v>
      </c>
      <c r="CU140" s="32">
        <v>1.6620949249713426</v>
      </c>
      <c r="CV140" s="82">
        <f t="shared" si="141"/>
        <v>0.7541031735157488</v>
      </c>
      <c r="CW140" s="82">
        <f t="shared" si="142"/>
        <v>2.1568687046297352</v>
      </c>
      <c r="CX140">
        <v>10.7</v>
      </c>
      <c r="CY140">
        <f t="shared" si="143"/>
        <v>0.7495184657901348</v>
      </c>
      <c r="CZ140">
        <f t="shared" si="144"/>
        <v>0.0712567415375831</v>
      </c>
      <c r="DA140">
        <f t="shared" si="145"/>
        <v>0.14953075512398628</v>
      </c>
      <c r="DB140">
        <v>10.7</v>
      </c>
      <c r="DC140">
        <f t="shared" si="146"/>
        <v>0.7495184657901348</v>
      </c>
      <c r="DD140">
        <f t="shared" si="172"/>
        <v>0.14953075512398628</v>
      </c>
      <c r="DE140">
        <v>-0.4</v>
      </c>
      <c r="DF140">
        <f t="shared" si="147"/>
        <v>0.3</v>
      </c>
      <c r="DG140">
        <f t="shared" si="173"/>
        <v>0.1672727272727273</v>
      </c>
      <c r="DH140" s="12">
        <v>0</v>
      </c>
      <c r="DI140" s="145">
        <v>0</v>
      </c>
    </row>
    <row r="141" spans="1:113" ht="13.5">
      <c r="A141" s="19">
        <v>14</v>
      </c>
      <c r="B141" s="20" t="s">
        <v>268</v>
      </c>
      <c r="C141" t="s">
        <v>19</v>
      </c>
      <c r="D141" s="58">
        <v>32125</v>
      </c>
      <c r="E141" s="22">
        <v>57</v>
      </c>
      <c r="F141" s="20">
        <v>2</v>
      </c>
      <c r="G141" s="20">
        <v>2</v>
      </c>
      <c r="H141" s="20">
        <v>18</v>
      </c>
      <c r="I141" s="20">
        <v>3</v>
      </c>
      <c r="J141" s="104">
        <f t="shared" si="148"/>
        <v>2.923976608187134</v>
      </c>
      <c r="K141" s="104">
        <f t="shared" si="149"/>
        <v>0.03508771929824561</v>
      </c>
      <c r="L141" s="103">
        <f t="shared" si="150"/>
        <v>1</v>
      </c>
      <c r="M141" s="103">
        <f t="shared" si="151"/>
        <v>0</v>
      </c>
      <c r="N141" s="105">
        <f t="shared" si="152"/>
        <v>23.684210526315788</v>
      </c>
      <c r="O141" s="103">
        <f t="shared" si="153"/>
        <v>1</v>
      </c>
      <c r="P141" s="105">
        <f t="shared" si="154"/>
        <v>-20.760233918128655</v>
      </c>
      <c r="Q141" s="26" t="s">
        <v>294</v>
      </c>
      <c r="R141" s="20">
        <v>1</v>
      </c>
      <c r="S141" s="22"/>
      <c r="T141" s="27">
        <v>0</v>
      </c>
      <c r="U141" s="26">
        <v>0</v>
      </c>
      <c r="V141" s="22"/>
      <c r="W141" s="28">
        <v>0</v>
      </c>
      <c r="X141" s="22" t="s">
        <v>452</v>
      </c>
      <c r="Y141" s="20">
        <v>0</v>
      </c>
      <c r="Z141" s="22" t="s">
        <v>302</v>
      </c>
      <c r="AA141" s="14">
        <v>9.652166602138147</v>
      </c>
      <c r="AB141">
        <v>2.1901332790035366</v>
      </c>
      <c r="AC141" s="32">
        <v>-0.4775549188156638</v>
      </c>
      <c r="AD141" s="32">
        <f t="shared" si="155"/>
        <v>2.1901332790035366</v>
      </c>
      <c r="AE141">
        <v>2.576012783719836</v>
      </c>
      <c r="AF141">
        <v>1.6443691521231896</v>
      </c>
      <c r="AG141">
        <v>1.2429508458812415</v>
      </c>
      <c r="AH141">
        <v>2.513694251344187</v>
      </c>
      <c r="AI141">
        <v>3.8189636296010776</v>
      </c>
      <c r="AJ141" s="1" t="s">
        <v>389</v>
      </c>
      <c r="AK141">
        <f t="shared" si="156"/>
        <v>2.513694251344187</v>
      </c>
      <c r="AL141">
        <f t="shared" si="157"/>
        <v>3.8189636296010776</v>
      </c>
      <c r="AM141" s="32">
        <f t="shared" si="158"/>
        <v>2.513694251344187</v>
      </c>
      <c r="AN141" s="75" t="s">
        <v>546</v>
      </c>
      <c r="AO141" s="75" t="s">
        <v>557</v>
      </c>
      <c r="AP141" s="86" t="s">
        <v>619</v>
      </c>
      <c r="AQ141" s="86">
        <v>26.244070171505435</v>
      </c>
      <c r="AR141">
        <v>0.4407605223590979</v>
      </c>
      <c r="AT141" s="32">
        <v>74.3</v>
      </c>
      <c r="AU141" s="32">
        <v>113.40614525139665</v>
      </c>
      <c r="AV141" s="82">
        <f t="shared" si="159"/>
        <v>0.23141664954159286</v>
      </c>
      <c r="AW141" s="82">
        <f t="shared" si="160"/>
        <v>0.659053884220076</v>
      </c>
      <c r="AX141" s="82"/>
      <c r="AY141" s="32">
        <f t="shared" si="161"/>
        <v>0.659053884220076</v>
      </c>
      <c r="AZ141" s="75" t="s">
        <v>546</v>
      </c>
      <c r="BA141" s="75" t="s">
        <v>557</v>
      </c>
      <c r="BB141" s="86" t="s">
        <v>619</v>
      </c>
      <c r="BC141" s="12">
        <v>26.244070171505435</v>
      </c>
      <c r="BD141">
        <v>0.4407605223590979</v>
      </c>
      <c r="BE141" s="137"/>
      <c r="BF141">
        <v>74.3</v>
      </c>
      <c r="BG141">
        <v>113.40614525139665</v>
      </c>
      <c r="BH141" s="82">
        <f t="shared" si="162"/>
        <v>0.23141664954159286</v>
      </c>
      <c r="BI141" s="82">
        <f t="shared" si="163"/>
        <v>0.659053884220076</v>
      </c>
      <c r="BJ141" s="82">
        <f t="shared" si="164"/>
        <v>0.6551673177436119</v>
      </c>
      <c r="BK141" s="32">
        <f t="shared" si="165"/>
        <v>0.659053884220076</v>
      </c>
      <c r="BL141" s="82" t="s">
        <v>623</v>
      </c>
      <c r="BM141" s="82" t="s">
        <v>557</v>
      </c>
      <c r="BN141" s="88" t="s">
        <v>619</v>
      </c>
      <c r="BO141">
        <v>19.968231700482004</v>
      </c>
      <c r="BP141">
        <v>3.6764705882352944</v>
      </c>
      <c r="BQ141" s="137"/>
      <c r="BR141" s="92">
        <v>0</v>
      </c>
      <c r="BS141" s="82">
        <v>39.10614525139665</v>
      </c>
      <c r="BT141" s="82">
        <f t="shared" si="166"/>
        <v>0.5106162106266112</v>
      </c>
      <c r="BU141" s="52">
        <f t="shared" si="167"/>
        <v>0.09401260504201682</v>
      </c>
      <c r="BV141" s="52">
        <f t="shared" si="168"/>
        <v>0</v>
      </c>
      <c r="BW141" s="32">
        <f t="shared" si="169"/>
        <v>0.09401260504201682</v>
      </c>
      <c r="BX141" s="133">
        <v>2.142857142857143</v>
      </c>
      <c r="BY141" s="32">
        <f t="shared" si="129"/>
        <v>0.04727613614639381</v>
      </c>
      <c r="BZ141" s="32">
        <f t="shared" si="130"/>
        <v>0.04727613614639381</v>
      </c>
      <c r="CA141" s="53">
        <v>2.4905613746078776</v>
      </c>
      <c r="CB141" s="53">
        <v>2.4905613746078776</v>
      </c>
      <c r="CC141" s="49">
        <f t="shared" si="131"/>
        <v>2.4905613746078776</v>
      </c>
      <c r="CD141" s="49">
        <f t="shared" si="132"/>
        <v>0.02313287673630926</v>
      </c>
      <c r="CE141" s="49">
        <f t="shared" si="133"/>
        <v>0.02313287673630926</v>
      </c>
      <c r="CF141" s="49">
        <v>2.619047619047619</v>
      </c>
      <c r="CG141" s="49">
        <f t="shared" si="134"/>
        <v>0.6782617242525517</v>
      </c>
      <c r="CH141" s="49">
        <f t="shared" si="135"/>
        <v>0.019207840032475665</v>
      </c>
      <c r="CI141" s="49">
        <f t="shared" si="136"/>
        <v>0.019207840032475665</v>
      </c>
      <c r="CJ141" s="49">
        <v>2.619047619047619</v>
      </c>
      <c r="CK141" s="49">
        <f t="shared" si="137"/>
        <v>0.6782617242525517</v>
      </c>
      <c r="CL141" s="49">
        <f t="shared" si="170"/>
        <v>0.019207840032475665</v>
      </c>
      <c r="CM141" s="49">
        <v>4.395604395604396</v>
      </c>
      <c r="CN141" s="49">
        <f t="shared" si="138"/>
        <v>0.11240188383045527</v>
      </c>
      <c r="CO141" s="49">
        <f t="shared" si="171"/>
        <v>0.01838927878843845</v>
      </c>
      <c r="CP141" s="133" t="s">
        <v>74</v>
      </c>
      <c r="CQ141" s="69" t="s">
        <v>121</v>
      </c>
      <c r="CR141" s="60">
        <v>0</v>
      </c>
      <c r="CS141" s="60">
        <f t="shared" si="139"/>
        <v>2.1901332790035366</v>
      </c>
      <c r="CT141" s="60">
        <f t="shared" si="140"/>
        <v>2.1901332790035366</v>
      </c>
      <c r="CU141" s="32">
        <v>2.191862477102353</v>
      </c>
      <c r="CV141" s="82">
        <f t="shared" si="141"/>
        <v>0.32183177424183373</v>
      </c>
      <c r="CW141" s="82">
        <f t="shared" si="142"/>
        <v>0.32183177424183373</v>
      </c>
      <c r="CX141">
        <v>8.074534161490682</v>
      </c>
      <c r="CY141">
        <f t="shared" si="143"/>
        <v>0.7263674642929123</v>
      </c>
      <c r="CZ141">
        <f t="shared" si="144"/>
        <v>0.06731358007283628</v>
      </c>
      <c r="DA141">
        <f t="shared" si="145"/>
        <v>0.06731358007283628</v>
      </c>
      <c r="DB141">
        <v>8.074534161490682</v>
      </c>
      <c r="DC141">
        <f t="shared" si="146"/>
        <v>0.7263674642929123</v>
      </c>
      <c r="DD141">
        <f t="shared" si="172"/>
        <v>0.06731358007283628</v>
      </c>
      <c r="DE141">
        <v>13.043478260869565</v>
      </c>
      <c r="DF141">
        <f t="shared" si="147"/>
        <v>0.33354037267080744</v>
      </c>
      <c r="DG141">
        <f t="shared" si="173"/>
        <v>0.23952776762879063</v>
      </c>
      <c r="DH141" s="12">
        <v>1</v>
      </c>
      <c r="DI141" s="145">
        <v>0</v>
      </c>
    </row>
    <row r="142" spans="1:113" ht="13.5">
      <c r="A142" s="19">
        <v>13</v>
      </c>
      <c r="B142" s="20" t="s">
        <v>269</v>
      </c>
      <c r="C142" t="s">
        <v>20</v>
      </c>
      <c r="D142" s="58">
        <v>32125</v>
      </c>
      <c r="E142" s="22">
        <v>13</v>
      </c>
      <c r="F142" s="20">
        <v>0</v>
      </c>
      <c r="G142" s="20">
        <v>0</v>
      </c>
      <c r="H142" s="20">
        <v>3</v>
      </c>
      <c r="I142" s="20">
        <v>4</v>
      </c>
      <c r="J142" s="104">
        <f t="shared" si="148"/>
        <v>0</v>
      </c>
      <c r="K142" s="104">
        <f t="shared" si="149"/>
        <v>0</v>
      </c>
      <c r="L142" s="103">
        <f t="shared" si="150"/>
        <v>0</v>
      </c>
      <c r="M142" s="103">
        <f t="shared" si="151"/>
        <v>0</v>
      </c>
      <c r="N142" s="105">
        <f t="shared" si="152"/>
        <v>15.384615384615385</v>
      </c>
      <c r="O142" s="103">
        <f t="shared" si="153"/>
        <v>1</v>
      </c>
      <c r="P142" s="105">
        <f t="shared" si="154"/>
        <v>-15.384615384615385</v>
      </c>
      <c r="Q142" s="26" t="s">
        <v>294</v>
      </c>
      <c r="R142" s="20">
        <v>1</v>
      </c>
      <c r="S142" s="22"/>
      <c r="T142" s="27">
        <v>0</v>
      </c>
      <c r="U142" s="26">
        <v>0</v>
      </c>
      <c r="V142" s="22"/>
      <c r="W142" s="28">
        <v>0</v>
      </c>
      <c r="X142" s="22" t="s">
        <v>453</v>
      </c>
      <c r="Y142" s="20">
        <v>0</v>
      </c>
      <c r="Z142" s="22" t="s">
        <v>302</v>
      </c>
      <c r="AA142" s="14">
        <v>9.652166602138147</v>
      </c>
      <c r="AB142">
        <v>2.1901332790035366</v>
      </c>
      <c r="AC142" s="32">
        <v>-0.4775549188156638</v>
      </c>
      <c r="AD142" s="32">
        <f t="shared" si="155"/>
        <v>2.1901332790035366</v>
      </c>
      <c r="AE142">
        <v>2.576012783719836</v>
      </c>
      <c r="AF142">
        <v>1.6443691521231896</v>
      </c>
      <c r="AG142">
        <v>1.2429508458812415</v>
      </c>
      <c r="AH142">
        <v>2.513694251344187</v>
      </c>
      <c r="AI142">
        <v>3.8189636296010776</v>
      </c>
      <c r="AJ142" s="1" t="s">
        <v>389</v>
      </c>
      <c r="AK142">
        <f t="shared" si="156"/>
        <v>2.513694251344187</v>
      </c>
      <c r="AL142">
        <f t="shared" si="157"/>
        <v>3.8189636296010776</v>
      </c>
      <c r="AM142" s="32">
        <f t="shared" si="158"/>
        <v>2.513694251344187</v>
      </c>
      <c r="AN142" s="75" t="s">
        <v>546</v>
      </c>
      <c r="AO142" s="75" t="s">
        <v>557</v>
      </c>
      <c r="AP142" s="86" t="s">
        <v>619</v>
      </c>
      <c r="AQ142" s="86">
        <v>26.244070171505435</v>
      </c>
      <c r="AR142">
        <v>0.4407605223590979</v>
      </c>
      <c r="AT142" s="32">
        <v>74.3</v>
      </c>
      <c r="AU142" s="32">
        <v>113.40614525139665</v>
      </c>
      <c r="AV142" s="82">
        <f t="shared" si="159"/>
        <v>0.23141664954159286</v>
      </c>
      <c r="AW142" s="82">
        <f t="shared" si="160"/>
        <v>0.659053884220076</v>
      </c>
      <c r="AX142" s="82"/>
      <c r="AY142" s="32">
        <f t="shared" si="161"/>
        <v>0.659053884220076</v>
      </c>
      <c r="AZ142" s="75" t="s">
        <v>546</v>
      </c>
      <c r="BA142" s="75" t="s">
        <v>557</v>
      </c>
      <c r="BB142" s="86" t="s">
        <v>619</v>
      </c>
      <c r="BC142" s="12">
        <v>26.244070171505435</v>
      </c>
      <c r="BD142">
        <v>0.4407605223590979</v>
      </c>
      <c r="BE142" s="137"/>
      <c r="BF142">
        <v>74.3</v>
      </c>
      <c r="BG142">
        <v>113.40614525139665</v>
      </c>
      <c r="BH142" s="82">
        <f t="shared" si="162"/>
        <v>0.23141664954159286</v>
      </c>
      <c r="BI142" s="82">
        <f t="shared" si="163"/>
        <v>0.659053884220076</v>
      </c>
      <c r="BJ142" s="82">
        <f t="shared" si="164"/>
        <v>0.6551673177436119</v>
      </c>
      <c r="BK142" s="32">
        <f t="shared" si="165"/>
        <v>0.659053884220076</v>
      </c>
      <c r="BL142" s="82" t="s">
        <v>623</v>
      </c>
      <c r="BM142" s="82" t="s">
        <v>557</v>
      </c>
      <c r="BN142" s="88" t="s">
        <v>619</v>
      </c>
      <c r="BO142">
        <v>19.968231700482004</v>
      </c>
      <c r="BP142">
        <v>3.6764705882352944</v>
      </c>
      <c r="BQ142" s="137"/>
      <c r="BR142" s="92">
        <v>0</v>
      </c>
      <c r="BS142" s="82">
        <v>39.10614525139665</v>
      </c>
      <c r="BT142" s="82">
        <f t="shared" si="166"/>
        <v>0.5106162106266112</v>
      </c>
      <c r="BU142" s="52">
        <f t="shared" si="167"/>
        <v>0.09401260504201682</v>
      </c>
      <c r="BV142" s="52">
        <f t="shared" si="168"/>
        <v>0</v>
      </c>
      <c r="BW142" s="32">
        <f t="shared" si="169"/>
        <v>0.09401260504201682</v>
      </c>
      <c r="BX142" s="133">
        <v>2.142857142857143</v>
      </c>
      <c r="BY142" s="32">
        <f t="shared" si="129"/>
        <v>0.04727613614639381</v>
      </c>
      <c r="BZ142" s="32">
        <f t="shared" si="130"/>
        <v>0.04727613614639381</v>
      </c>
      <c r="CA142" s="53">
        <v>2.4905613746078776</v>
      </c>
      <c r="CB142" s="53">
        <v>2.4905613746078776</v>
      </c>
      <c r="CC142" s="49">
        <f t="shared" si="131"/>
        <v>2.4905613746078776</v>
      </c>
      <c r="CD142" s="49">
        <f t="shared" si="132"/>
        <v>0.02313287673630926</v>
      </c>
      <c r="CE142" s="49">
        <f t="shared" si="133"/>
        <v>0.02313287673630926</v>
      </c>
      <c r="CF142" s="49">
        <v>2.619047619047619</v>
      </c>
      <c r="CG142" s="49">
        <f t="shared" si="134"/>
        <v>0.6782617242525517</v>
      </c>
      <c r="CH142" s="49">
        <f t="shared" si="135"/>
        <v>0.019207840032475665</v>
      </c>
      <c r="CI142" s="49">
        <f t="shared" si="136"/>
        <v>0.019207840032475665</v>
      </c>
      <c r="CJ142" s="49">
        <v>2.619047619047619</v>
      </c>
      <c r="CK142" s="49">
        <f t="shared" si="137"/>
        <v>0.6782617242525517</v>
      </c>
      <c r="CL142" s="49">
        <f t="shared" si="170"/>
        <v>0.019207840032475665</v>
      </c>
      <c r="CM142" s="49">
        <v>4.395604395604396</v>
      </c>
      <c r="CN142" s="49">
        <f t="shared" si="138"/>
        <v>0.11240188383045527</v>
      </c>
      <c r="CO142" s="49">
        <f t="shared" si="171"/>
        <v>0.01838927878843845</v>
      </c>
      <c r="CP142" s="133" t="s">
        <v>74</v>
      </c>
      <c r="CQ142" s="69" t="s">
        <v>121</v>
      </c>
      <c r="CR142" s="60">
        <v>0</v>
      </c>
      <c r="CS142" s="60">
        <f t="shared" si="139"/>
        <v>2.1901332790035366</v>
      </c>
      <c r="CT142" s="60">
        <f t="shared" si="140"/>
        <v>2.1901332790035366</v>
      </c>
      <c r="CU142" s="32">
        <v>2.191862477102353</v>
      </c>
      <c r="CV142" s="82">
        <f t="shared" si="141"/>
        <v>0.32183177424183373</v>
      </c>
      <c r="CW142" s="82">
        <f t="shared" si="142"/>
        <v>0.32183177424183373</v>
      </c>
      <c r="CX142">
        <v>8.074534161490682</v>
      </c>
      <c r="CY142">
        <f t="shared" si="143"/>
        <v>0.7263674642929123</v>
      </c>
      <c r="CZ142">
        <f t="shared" si="144"/>
        <v>0.06731358007283628</v>
      </c>
      <c r="DA142">
        <f t="shared" si="145"/>
        <v>0.06731358007283628</v>
      </c>
      <c r="DB142">
        <v>8.074534161490682</v>
      </c>
      <c r="DC142">
        <f t="shared" si="146"/>
        <v>0.7263674642929123</v>
      </c>
      <c r="DD142">
        <f t="shared" si="172"/>
        <v>0.06731358007283628</v>
      </c>
      <c r="DE142">
        <v>13.043478260869565</v>
      </c>
      <c r="DF142">
        <f t="shared" si="147"/>
        <v>0.33354037267080744</v>
      </c>
      <c r="DG142">
        <f t="shared" si="173"/>
        <v>0.23952776762879063</v>
      </c>
      <c r="DH142" s="12">
        <v>1</v>
      </c>
      <c r="DI142" s="145">
        <v>0</v>
      </c>
    </row>
    <row r="143" spans="1:113" ht="13.5">
      <c r="A143" s="19">
        <v>14</v>
      </c>
      <c r="B143" s="20" t="s">
        <v>270</v>
      </c>
      <c r="C143" t="s">
        <v>21</v>
      </c>
      <c r="D143" s="58">
        <v>32318</v>
      </c>
      <c r="E143" s="22">
        <v>20</v>
      </c>
      <c r="F143" s="20">
        <v>5</v>
      </c>
      <c r="G143" s="20">
        <v>4</v>
      </c>
      <c r="H143" s="20">
        <v>2</v>
      </c>
      <c r="I143" s="20">
        <v>3</v>
      </c>
      <c r="J143" s="104">
        <f t="shared" si="148"/>
        <v>16.666666666666668</v>
      </c>
      <c r="K143" s="104">
        <f t="shared" si="149"/>
        <v>0.25</v>
      </c>
      <c r="L143" s="103">
        <f t="shared" si="150"/>
        <v>1</v>
      </c>
      <c r="M143" s="103">
        <f t="shared" si="151"/>
        <v>1</v>
      </c>
      <c r="N143" s="105">
        <f t="shared" si="152"/>
        <v>7.500000000000001</v>
      </c>
      <c r="O143" s="103">
        <f t="shared" si="153"/>
        <v>1</v>
      </c>
      <c r="P143" s="105">
        <f t="shared" si="154"/>
        <v>9.166666666666668</v>
      </c>
      <c r="Q143" s="26" t="s">
        <v>294</v>
      </c>
      <c r="R143" s="20">
        <v>1</v>
      </c>
      <c r="S143" s="22"/>
      <c r="T143" s="27">
        <v>0</v>
      </c>
      <c r="U143" s="26">
        <v>0</v>
      </c>
      <c r="V143" s="22"/>
      <c r="W143" s="28">
        <v>1</v>
      </c>
      <c r="X143" s="22" t="s">
        <v>387</v>
      </c>
      <c r="Y143" s="20">
        <v>1</v>
      </c>
      <c r="Z143" s="22" t="s">
        <v>300</v>
      </c>
      <c r="AA143" s="14">
        <v>9.652166602138147</v>
      </c>
      <c r="AB143">
        <v>2.941176470588235</v>
      </c>
      <c r="AC143" s="32">
        <v>-0.4775549188156638</v>
      </c>
      <c r="AD143" s="32">
        <f t="shared" si="155"/>
        <v>2.941176470588235</v>
      </c>
      <c r="AE143">
        <v>2.2578620466459984</v>
      </c>
      <c r="AF143">
        <v>2.327318925457871</v>
      </c>
      <c r="AG143">
        <v>1.561101582955079</v>
      </c>
      <c r="AH143">
        <v>2.645407208037411</v>
      </c>
      <c r="AI143">
        <v>3.8189636296010776</v>
      </c>
      <c r="AJ143" s="1" t="s">
        <v>389</v>
      </c>
      <c r="AK143">
        <f t="shared" si="156"/>
        <v>2.645407208037411</v>
      </c>
      <c r="AL143">
        <f t="shared" si="157"/>
        <v>3.8189636296010776</v>
      </c>
      <c r="AM143" s="32">
        <f t="shared" si="158"/>
        <v>2.645407208037411</v>
      </c>
      <c r="AN143" s="75" t="s">
        <v>546</v>
      </c>
      <c r="AO143" s="75" t="s">
        <v>557</v>
      </c>
      <c r="AP143" s="86" t="s">
        <v>619</v>
      </c>
      <c r="AQ143" s="86">
        <v>18.48311245682279</v>
      </c>
      <c r="AR143">
        <v>-0.9668508287292783</v>
      </c>
      <c r="AT143" s="32">
        <v>74.3</v>
      </c>
      <c r="AU143" s="32">
        <v>113.40614525139665</v>
      </c>
      <c r="AV143" s="82">
        <f t="shared" si="159"/>
        <v>0.16298157754899234</v>
      </c>
      <c r="AW143" s="82">
        <f t="shared" si="160"/>
        <v>0.6466417583342344</v>
      </c>
      <c r="AX143" s="82"/>
      <c r="AY143" s="32">
        <f t="shared" si="161"/>
        <v>0.6466417583342344</v>
      </c>
      <c r="AZ143" s="75" t="s">
        <v>546</v>
      </c>
      <c r="BA143" s="75" t="s">
        <v>557</v>
      </c>
      <c r="BB143" s="86" t="s">
        <v>619</v>
      </c>
      <c r="BC143" s="12">
        <v>18.48311245682279</v>
      </c>
      <c r="BD143">
        <v>-0.9668508287292783</v>
      </c>
      <c r="BE143" s="137"/>
      <c r="BF143">
        <v>74.3</v>
      </c>
      <c r="BG143">
        <v>113.40614525139665</v>
      </c>
      <c r="BH143" s="82">
        <f t="shared" si="162"/>
        <v>0.16298157754899234</v>
      </c>
      <c r="BI143" s="82">
        <f t="shared" si="163"/>
        <v>0.6466417583342344</v>
      </c>
      <c r="BJ143" s="82">
        <f t="shared" si="164"/>
        <v>0.6551673177436119</v>
      </c>
      <c r="BK143" s="32">
        <f t="shared" si="165"/>
        <v>0.6466417583342344</v>
      </c>
      <c r="BL143" s="82" t="s">
        <v>623</v>
      </c>
      <c r="BM143" s="82" t="s">
        <v>557</v>
      </c>
      <c r="BN143" s="88" t="s">
        <v>619</v>
      </c>
      <c r="BO143">
        <v>13.94107054740395</v>
      </c>
      <c r="BP143">
        <v>1.6</v>
      </c>
      <c r="BQ143" s="137"/>
      <c r="BR143" s="92">
        <v>0</v>
      </c>
      <c r="BS143" s="82">
        <v>39.10614525139665</v>
      </c>
      <c r="BT143" s="82">
        <f t="shared" si="166"/>
        <v>0.35649308971218674</v>
      </c>
      <c r="BU143" s="52">
        <f t="shared" si="167"/>
        <v>0.040914285714285716</v>
      </c>
      <c r="BV143" s="52">
        <f t="shared" si="168"/>
        <v>0</v>
      </c>
      <c r="BW143" s="32">
        <f t="shared" si="169"/>
        <v>0.040914285714285716</v>
      </c>
      <c r="BX143" s="133">
        <v>2.142857142857143</v>
      </c>
      <c r="BY143" s="32">
        <f t="shared" si="129"/>
        <v>0.7983193277310923</v>
      </c>
      <c r="BZ143" s="32">
        <f t="shared" si="130"/>
        <v>0.7983193277310923</v>
      </c>
      <c r="CA143" s="51">
        <v>2.4905613746078776</v>
      </c>
      <c r="CB143" s="51">
        <v>2.4905613746078776</v>
      </c>
      <c r="CC143" s="49">
        <f t="shared" si="131"/>
        <v>2.4905613746078776</v>
      </c>
      <c r="CD143" s="49">
        <f t="shared" si="132"/>
        <v>0.15484583342953329</v>
      </c>
      <c r="CE143" s="49">
        <f t="shared" si="133"/>
        <v>0.15484583342953329</v>
      </c>
      <c r="CF143" s="49">
        <v>2.619047619047619</v>
      </c>
      <c r="CG143" s="49">
        <f t="shared" si="134"/>
        <v>0.6782617242525517</v>
      </c>
      <c r="CH143" s="49">
        <f t="shared" si="135"/>
        <v>0.03161996591831728</v>
      </c>
      <c r="CI143" s="49">
        <f t="shared" si="136"/>
        <v>0.03161996591831728</v>
      </c>
      <c r="CJ143" s="49">
        <v>2.619047619047619</v>
      </c>
      <c r="CK143" s="49">
        <f t="shared" si="137"/>
        <v>0.6782617242525517</v>
      </c>
      <c r="CL143" s="49">
        <f t="shared" si="170"/>
        <v>0.03161996591831728</v>
      </c>
      <c r="CM143" s="49">
        <v>4.395604395604396</v>
      </c>
      <c r="CN143" s="49">
        <f t="shared" si="138"/>
        <v>0.11240188383045527</v>
      </c>
      <c r="CO143" s="49">
        <f t="shared" si="171"/>
        <v>0.07148759811616956</v>
      </c>
      <c r="CP143" s="132" t="s">
        <v>75</v>
      </c>
      <c r="CQ143" s="72" t="s">
        <v>122</v>
      </c>
      <c r="CR143" s="73">
        <v>10.989010989010989</v>
      </c>
      <c r="CS143" s="60">
        <f t="shared" si="139"/>
        <v>8.047834518422754</v>
      </c>
      <c r="CT143" s="60">
        <f t="shared" si="140"/>
        <v>8.047834518422754</v>
      </c>
      <c r="CU143" s="32">
        <v>2.510830923098843</v>
      </c>
      <c r="CV143" s="82">
        <f t="shared" si="141"/>
        <v>0.13457628493856788</v>
      </c>
      <c r="CW143" s="82">
        <f t="shared" si="142"/>
        <v>0.13457628493856788</v>
      </c>
      <c r="CX143">
        <v>2.93040293040293</v>
      </c>
      <c r="CY143">
        <f t="shared" si="143"/>
        <v>0.6810072131382299</v>
      </c>
      <c r="CZ143">
        <f t="shared" si="144"/>
        <v>0.03436545480399544</v>
      </c>
      <c r="DA143">
        <f t="shared" si="145"/>
        <v>0.03436545480399544</v>
      </c>
      <c r="DB143">
        <v>2.93040293040293</v>
      </c>
      <c r="DC143">
        <f t="shared" si="146"/>
        <v>0.6810072131382299</v>
      </c>
      <c r="DD143">
        <f t="shared" si="172"/>
        <v>0.03436545480399544</v>
      </c>
      <c r="DE143">
        <v>4.029304029304029</v>
      </c>
      <c r="DF143">
        <f t="shared" si="147"/>
        <v>0.10303506017791732</v>
      </c>
      <c r="DG143">
        <f t="shared" si="173"/>
        <v>0.0621207744636316</v>
      </c>
      <c r="DH143" s="12">
        <v>0</v>
      </c>
      <c r="DI143" s="145">
        <v>1</v>
      </c>
    </row>
    <row r="144" spans="1:113" ht="12.75">
      <c r="A144" s="19">
        <v>10</v>
      </c>
      <c r="B144" s="20" t="s">
        <v>271</v>
      </c>
      <c r="C144" t="s">
        <v>22</v>
      </c>
      <c r="D144" s="58">
        <v>32266</v>
      </c>
      <c r="E144" s="22">
        <v>39</v>
      </c>
      <c r="F144" s="20">
        <v>10</v>
      </c>
      <c r="G144" s="20">
        <v>4</v>
      </c>
      <c r="H144" s="20">
        <v>2</v>
      </c>
      <c r="I144" s="20">
        <v>3</v>
      </c>
      <c r="J144" s="104">
        <f t="shared" si="148"/>
        <v>17.094017094017094</v>
      </c>
      <c r="K144" s="104">
        <f t="shared" si="149"/>
        <v>0.2564102564102564</v>
      </c>
      <c r="L144" s="103">
        <f t="shared" si="150"/>
        <v>1</v>
      </c>
      <c r="M144" s="103">
        <f t="shared" si="151"/>
        <v>1</v>
      </c>
      <c r="N144" s="105">
        <f t="shared" si="152"/>
        <v>3.8461538461538463</v>
      </c>
      <c r="O144" s="103">
        <f t="shared" si="153"/>
        <v>1</v>
      </c>
      <c r="P144" s="105">
        <f t="shared" si="154"/>
        <v>13.247863247863247</v>
      </c>
      <c r="Q144" s="26" t="s">
        <v>294</v>
      </c>
      <c r="R144" s="20">
        <v>1</v>
      </c>
      <c r="S144" s="22"/>
      <c r="T144" s="27">
        <v>0</v>
      </c>
      <c r="U144" s="26">
        <v>0</v>
      </c>
      <c r="V144" s="22"/>
      <c r="W144" s="28">
        <v>1</v>
      </c>
      <c r="X144" s="22" t="s">
        <v>454</v>
      </c>
      <c r="Y144" s="20">
        <v>1</v>
      </c>
      <c r="Z144" s="22" t="s">
        <v>310</v>
      </c>
      <c r="AA144" s="14">
        <v>9.652166602138147</v>
      </c>
      <c r="AB144">
        <v>2.1901332790035366</v>
      </c>
      <c r="AC144" s="32">
        <v>-0.4775549188156638</v>
      </c>
      <c r="AD144" s="32">
        <f t="shared" si="155"/>
        <v>2.1901332790035366</v>
      </c>
      <c r="AE144">
        <v>2.576012783719836</v>
      </c>
      <c r="AF144">
        <v>1.6443691521231896</v>
      </c>
      <c r="AG144">
        <v>1.2429508458812415</v>
      </c>
      <c r="AH144">
        <v>2.513694251344187</v>
      </c>
      <c r="AI144">
        <v>3.8189636296010776</v>
      </c>
      <c r="AJ144" s="1" t="s">
        <v>388</v>
      </c>
      <c r="AK144">
        <f t="shared" si="156"/>
        <v>1.6443691521231896</v>
      </c>
      <c r="AL144">
        <f t="shared" si="157"/>
        <v>1.2429508458812415</v>
      </c>
      <c r="AM144" s="32">
        <f t="shared" si="158"/>
        <v>1.6443691521231896</v>
      </c>
      <c r="AN144" t="s">
        <v>547</v>
      </c>
      <c r="AO144" t="s">
        <v>558</v>
      </c>
      <c r="AP144" s="1" t="s">
        <v>620</v>
      </c>
      <c r="AQ144" s="1">
        <v>26.244070171505435</v>
      </c>
      <c r="AR144">
        <v>12.225405921680991</v>
      </c>
      <c r="AT144" s="32">
        <v>74.3</v>
      </c>
      <c r="AU144" s="32">
        <v>113.40614525139665</v>
      </c>
      <c r="AV144" s="82">
        <f t="shared" si="159"/>
        <v>0.23141664954159286</v>
      </c>
      <c r="AW144" s="82">
        <f t="shared" si="160"/>
        <v>0.7629692882151409</v>
      </c>
      <c r="AX144" s="82"/>
      <c r="AY144" s="32">
        <f t="shared" si="161"/>
        <v>0.7629692882151409</v>
      </c>
      <c r="AZ144" s="59" t="s">
        <v>547</v>
      </c>
      <c r="BA144" t="s">
        <v>558</v>
      </c>
      <c r="BB144" s="1" t="s">
        <v>620</v>
      </c>
      <c r="BC144" s="12">
        <v>26.244070171505435</v>
      </c>
      <c r="BD144">
        <v>12.225405921680991</v>
      </c>
      <c r="BE144" s="137"/>
      <c r="BF144">
        <v>74.3</v>
      </c>
      <c r="BG144">
        <v>113.40614525139665</v>
      </c>
      <c r="BH144" s="82">
        <f t="shared" si="162"/>
        <v>0.23141664954159286</v>
      </c>
      <c r="BI144" s="82">
        <f t="shared" si="163"/>
        <v>0.7629692882151409</v>
      </c>
      <c r="BJ144" s="82">
        <f t="shared" si="164"/>
        <v>0.6551673177436119</v>
      </c>
      <c r="BK144" s="32">
        <f t="shared" si="165"/>
        <v>0.7629692882151409</v>
      </c>
      <c r="BL144" s="82" t="s">
        <v>625</v>
      </c>
      <c r="BM144" s="82" t="s">
        <v>629</v>
      </c>
      <c r="BN144" s="88" t="s">
        <v>619</v>
      </c>
      <c r="BO144">
        <v>4.84375</v>
      </c>
      <c r="BP144">
        <v>0.7492664535213266</v>
      </c>
      <c r="BQ144" s="137"/>
      <c r="BR144" s="32">
        <v>0</v>
      </c>
      <c r="BS144" s="32">
        <v>17.391304347826086</v>
      </c>
      <c r="BT144" s="82">
        <f t="shared" si="166"/>
        <v>0.278515625</v>
      </c>
      <c r="BU144" s="52">
        <f t="shared" si="167"/>
        <v>0.04308282107747628</v>
      </c>
      <c r="BV144" s="52">
        <f t="shared" si="168"/>
        <v>0</v>
      </c>
      <c r="BW144" s="32">
        <f t="shared" si="169"/>
        <v>0.04308282107747628</v>
      </c>
      <c r="BX144" s="133">
        <v>2.142857142857143</v>
      </c>
      <c r="BY144" s="32">
        <f t="shared" si="129"/>
        <v>0.04727613614639381</v>
      </c>
      <c r="BZ144" s="32">
        <f t="shared" si="130"/>
        <v>0.04727613614639381</v>
      </c>
      <c r="CA144" s="51">
        <v>2.4905613746078776</v>
      </c>
      <c r="CB144" s="51">
        <v>2.4905613746078776</v>
      </c>
      <c r="CC144" s="49">
        <f t="shared" si="131"/>
        <v>2.4905613746078776</v>
      </c>
      <c r="CD144" s="49">
        <f t="shared" si="132"/>
        <v>0.8461922224846881</v>
      </c>
      <c r="CE144" s="49">
        <f t="shared" si="133"/>
        <v>0.8461922224846881</v>
      </c>
      <c r="CF144" s="49">
        <v>2.619047619047619</v>
      </c>
      <c r="CG144" s="49">
        <f t="shared" si="134"/>
        <v>0.6782617242525517</v>
      </c>
      <c r="CH144" s="49">
        <f t="shared" si="135"/>
        <v>0.08470756396258916</v>
      </c>
      <c r="CI144" s="49">
        <f t="shared" si="136"/>
        <v>0.08470756396258916</v>
      </c>
      <c r="CJ144" s="49">
        <v>2.619047619047619</v>
      </c>
      <c r="CK144" s="49">
        <f t="shared" si="137"/>
        <v>0.6782617242525517</v>
      </c>
      <c r="CL144" s="49">
        <f t="shared" si="170"/>
        <v>0.08470756396258916</v>
      </c>
      <c r="CM144" s="49">
        <v>1.098901098901099</v>
      </c>
      <c r="CN144" s="49">
        <f t="shared" si="138"/>
        <v>0.0631868131868132</v>
      </c>
      <c r="CO144" s="49">
        <f t="shared" si="171"/>
        <v>0.020103992109336916</v>
      </c>
      <c r="CP144" s="133" t="s">
        <v>76</v>
      </c>
      <c r="CQ144" s="69" t="s">
        <v>123</v>
      </c>
      <c r="CR144" s="60">
        <v>-1.0698762955533265</v>
      </c>
      <c r="CS144" s="60">
        <f t="shared" si="139"/>
        <v>3.260009574556863</v>
      </c>
      <c r="CT144" s="60">
        <f t="shared" si="140"/>
        <v>3.260009574556863</v>
      </c>
      <c r="CU144" s="32">
        <v>4.603041460250577</v>
      </c>
      <c r="CV144" s="82">
        <f t="shared" si="141"/>
        <v>2.9586723081273876</v>
      </c>
      <c r="CW144" s="82">
        <f t="shared" si="142"/>
        <v>2.9586723081273876</v>
      </c>
      <c r="CX144">
        <v>-3.6108324974924777</v>
      </c>
      <c r="CY144">
        <f t="shared" si="143"/>
        <v>0.6233274867583681</v>
      </c>
      <c r="CZ144">
        <f t="shared" si="144"/>
        <v>0.13964180145677274</v>
      </c>
      <c r="DA144">
        <f t="shared" si="145"/>
        <v>0.13964180145677274</v>
      </c>
      <c r="DB144">
        <v>-3.6108324974924777</v>
      </c>
      <c r="DC144">
        <f t="shared" si="146"/>
        <v>0.6233274867583681</v>
      </c>
      <c r="DD144">
        <f t="shared" si="172"/>
        <v>0.13964180145677274</v>
      </c>
      <c r="DE144">
        <v>3.1761952524239385</v>
      </c>
      <c r="DF144">
        <f t="shared" si="147"/>
        <v>0.18263122701437648</v>
      </c>
      <c r="DG144">
        <f t="shared" si="173"/>
        <v>0.1395484059369002</v>
      </c>
      <c r="DH144" s="12">
        <v>1</v>
      </c>
      <c r="DI144" s="145">
        <v>1</v>
      </c>
    </row>
    <row r="145" spans="1:113" ht="12.75">
      <c r="A145" s="19">
        <v>32</v>
      </c>
      <c r="B145" s="20" t="s">
        <v>272</v>
      </c>
      <c r="C145" t="s">
        <v>23</v>
      </c>
      <c r="D145" s="58">
        <v>32498</v>
      </c>
      <c r="E145" s="22">
        <v>30</v>
      </c>
      <c r="F145" s="20">
        <v>12</v>
      </c>
      <c r="G145" s="20">
        <v>3</v>
      </c>
      <c r="H145" s="20">
        <v>1</v>
      </c>
      <c r="I145" s="20">
        <v>3</v>
      </c>
      <c r="J145" s="104">
        <f t="shared" si="148"/>
        <v>30.000000000000004</v>
      </c>
      <c r="K145" s="104">
        <f t="shared" si="149"/>
        <v>0.4</v>
      </c>
      <c r="L145" s="103">
        <f t="shared" si="150"/>
        <v>1</v>
      </c>
      <c r="M145" s="103">
        <f t="shared" si="151"/>
        <v>1</v>
      </c>
      <c r="N145" s="105">
        <f t="shared" si="152"/>
        <v>2.5</v>
      </c>
      <c r="O145" s="103">
        <f t="shared" si="153"/>
        <v>1</v>
      </c>
      <c r="P145" s="105">
        <f t="shared" si="154"/>
        <v>27.500000000000004</v>
      </c>
      <c r="Q145" s="26" t="s">
        <v>294</v>
      </c>
      <c r="R145" s="20">
        <v>1</v>
      </c>
      <c r="S145" s="22"/>
      <c r="T145" s="27">
        <v>1</v>
      </c>
      <c r="U145" s="26">
        <v>0</v>
      </c>
      <c r="V145" s="22"/>
      <c r="W145" s="28">
        <v>1</v>
      </c>
      <c r="X145" s="22" t="s">
        <v>455</v>
      </c>
      <c r="Y145" s="20">
        <v>1</v>
      </c>
      <c r="Z145" s="22" t="s">
        <v>334</v>
      </c>
      <c r="AA145" s="14">
        <v>9.652166602138147</v>
      </c>
      <c r="AB145">
        <v>2.941176470588235</v>
      </c>
      <c r="AC145" s="32">
        <v>-0.4775549188156638</v>
      </c>
      <c r="AD145" s="32">
        <f t="shared" si="155"/>
        <v>2.941176470588235</v>
      </c>
      <c r="AE145">
        <v>2.2578620466459984</v>
      </c>
      <c r="AF145">
        <v>2.327318925457871</v>
      </c>
      <c r="AG145">
        <v>1.561101582955079</v>
      </c>
      <c r="AH145">
        <v>2.645407208037411</v>
      </c>
      <c r="AI145">
        <v>3.8189636296010776</v>
      </c>
      <c r="AJ145" s="1" t="s">
        <v>389</v>
      </c>
      <c r="AK145">
        <f t="shared" si="156"/>
        <v>2.645407208037411</v>
      </c>
      <c r="AL145">
        <f t="shared" si="157"/>
        <v>3.8189636296010776</v>
      </c>
      <c r="AM145" s="32">
        <f t="shared" si="158"/>
        <v>2.645407208037411</v>
      </c>
      <c r="AN145" s="76" t="s">
        <v>549</v>
      </c>
      <c r="AO145" s="76" t="s">
        <v>554</v>
      </c>
      <c r="AP145" s="87" t="s">
        <v>619</v>
      </c>
      <c r="AQ145" s="87">
        <v>4.2</v>
      </c>
      <c r="AR145">
        <v>0.2466091245376079</v>
      </c>
      <c r="AT145" s="32">
        <v>0</v>
      </c>
      <c r="AU145" s="32">
        <v>37.95986622073579</v>
      </c>
      <c r="AV145" s="82">
        <f t="shared" si="159"/>
        <v>0.1106431718061674</v>
      </c>
      <c r="AW145" s="82">
        <f t="shared" si="160"/>
        <v>0.00649657517504359</v>
      </c>
      <c r="AX145" s="82"/>
      <c r="AY145" s="32">
        <f t="shared" si="161"/>
        <v>0.00649657517504359</v>
      </c>
      <c r="AZ145" s="76" t="s">
        <v>546</v>
      </c>
      <c r="BA145" s="76" t="s">
        <v>557</v>
      </c>
      <c r="BB145" s="87" t="s">
        <v>619</v>
      </c>
      <c r="BC145" s="12">
        <v>18.48311245682279</v>
      </c>
      <c r="BD145">
        <v>-0.9668508287292783</v>
      </c>
      <c r="BE145" s="137"/>
      <c r="BF145" s="69">
        <v>74.3</v>
      </c>
      <c r="BG145" s="69">
        <v>113.40614525139665</v>
      </c>
      <c r="BH145" s="82">
        <f t="shared" si="162"/>
        <v>0.16298157754899234</v>
      </c>
      <c r="BI145" s="82">
        <f t="shared" si="163"/>
        <v>0.6466417583342344</v>
      </c>
      <c r="BJ145" s="82">
        <f t="shared" si="164"/>
        <v>0.6551673177436119</v>
      </c>
      <c r="BK145" s="32">
        <f t="shared" si="165"/>
        <v>0.6466417583342344</v>
      </c>
      <c r="BL145" s="82" t="s">
        <v>549</v>
      </c>
      <c r="BM145" s="82" t="s">
        <v>554</v>
      </c>
      <c r="BN145" s="88" t="s">
        <v>619</v>
      </c>
      <c r="BO145">
        <v>4.2</v>
      </c>
      <c r="BP145">
        <v>0.2466091245376079</v>
      </c>
      <c r="BQ145" s="137"/>
      <c r="BR145" s="32">
        <v>0</v>
      </c>
      <c r="BS145" s="32">
        <v>37.95986622073579</v>
      </c>
      <c r="BT145" s="82">
        <f t="shared" si="166"/>
        <v>0.1106431718061674</v>
      </c>
      <c r="BU145" s="52">
        <f t="shared" si="167"/>
        <v>0.00649657517504359</v>
      </c>
      <c r="BV145" s="52">
        <f t="shared" si="168"/>
        <v>0</v>
      </c>
      <c r="BW145" s="32">
        <f t="shared" si="169"/>
        <v>0.00649657517504359</v>
      </c>
      <c r="BX145" s="133">
        <v>2.142857142857143</v>
      </c>
      <c r="BY145" s="32">
        <f t="shared" si="129"/>
        <v>0.7983193277310923</v>
      </c>
      <c r="BZ145" s="32">
        <f t="shared" si="130"/>
        <v>0.7983193277310923</v>
      </c>
      <c r="CA145" s="51">
        <v>2.4905613746078776</v>
      </c>
      <c r="CB145" s="51">
        <v>2.4905613746078776</v>
      </c>
      <c r="CC145" s="49">
        <f t="shared" si="131"/>
        <v>2.4905613746078776</v>
      </c>
      <c r="CD145" s="49">
        <f t="shared" si="132"/>
        <v>0.15484583342953329</v>
      </c>
      <c r="CE145" s="49">
        <f t="shared" si="133"/>
        <v>0.15484583342953329</v>
      </c>
      <c r="CF145" s="49">
        <v>0.8</v>
      </c>
      <c r="CG145" s="49">
        <f t="shared" si="134"/>
        <v>0.02107488986784141</v>
      </c>
      <c r="CH145" s="49">
        <f t="shared" si="135"/>
        <v>0.01457831469279782</v>
      </c>
      <c r="CI145" s="49">
        <f t="shared" si="136"/>
        <v>0.01457831469279782</v>
      </c>
      <c r="CJ145" s="49">
        <v>2.619047619047619</v>
      </c>
      <c r="CK145" s="49">
        <f t="shared" si="137"/>
        <v>0.6782617242525517</v>
      </c>
      <c r="CL145" s="49">
        <f t="shared" si="170"/>
        <v>0.03161996591831728</v>
      </c>
      <c r="CM145" s="49">
        <v>0.8</v>
      </c>
      <c r="CN145" s="49">
        <f t="shared" si="138"/>
        <v>0.02107488986784141</v>
      </c>
      <c r="CO145" s="49">
        <f t="shared" si="171"/>
        <v>0.01457831469279782</v>
      </c>
      <c r="CP145" s="133" t="s">
        <v>72</v>
      </c>
      <c r="CQ145" s="69" t="s">
        <v>119</v>
      </c>
      <c r="CR145">
        <v>1.8</v>
      </c>
      <c r="CS145" s="60">
        <f t="shared" si="139"/>
        <v>1.141176470588235</v>
      </c>
      <c r="CT145" s="60">
        <f t="shared" si="140"/>
        <v>1.141176470588235</v>
      </c>
      <c r="CU145" s="32">
        <v>1.6620949249713426</v>
      </c>
      <c r="CV145" s="82">
        <f t="shared" si="141"/>
        <v>0.9833122830660683</v>
      </c>
      <c r="CW145" s="82">
        <f t="shared" si="142"/>
        <v>0.9833122830660683</v>
      </c>
      <c r="CX145">
        <v>1</v>
      </c>
      <c r="CY145">
        <f t="shared" si="143"/>
        <v>0.026343612334801758</v>
      </c>
      <c r="CZ145">
        <f t="shared" si="144"/>
        <v>0.01984703715975817</v>
      </c>
      <c r="DA145">
        <f t="shared" si="145"/>
        <v>0.01984703715975817</v>
      </c>
      <c r="DB145">
        <v>10.7</v>
      </c>
      <c r="DC145">
        <f t="shared" si="146"/>
        <v>0.7495184657901348</v>
      </c>
      <c r="DD145">
        <f t="shared" si="172"/>
        <v>0.10287670745590038</v>
      </c>
      <c r="DE145">
        <v>1</v>
      </c>
      <c r="DF145">
        <f t="shared" si="147"/>
        <v>0.026343612334801758</v>
      </c>
      <c r="DG145">
        <f t="shared" si="173"/>
        <v>0.01984703715975817</v>
      </c>
      <c r="DH145" s="12">
        <v>0</v>
      </c>
      <c r="DI145" s="145">
        <v>1</v>
      </c>
    </row>
    <row r="146" spans="1:113" ht="13.5">
      <c r="A146" s="19">
        <v>20</v>
      </c>
      <c r="B146" s="20" t="s">
        <v>273</v>
      </c>
      <c r="C146" t="s">
        <v>24</v>
      </c>
      <c r="D146" s="58">
        <v>32498</v>
      </c>
      <c r="E146" s="22">
        <v>44</v>
      </c>
      <c r="F146" s="20">
        <v>12</v>
      </c>
      <c r="G146" s="20">
        <v>1</v>
      </c>
      <c r="H146" s="20">
        <v>0</v>
      </c>
      <c r="I146" s="20">
        <v>0</v>
      </c>
      <c r="J146" s="104">
        <f t="shared" si="148"/>
        <v>24.999999999999996</v>
      </c>
      <c r="K146" s="104">
        <f t="shared" si="149"/>
        <v>0.2727272727272727</v>
      </c>
      <c r="L146" s="103">
        <f t="shared" si="150"/>
        <v>1</v>
      </c>
      <c r="M146" s="103">
        <f t="shared" si="151"/>
        <v>1</v>
      </c>
      <c r="N146" s="105">
        <f t="shared" si="152"/>
        <v>0</v>
      </c>
      <c r="O146" s="103">
        <f t="shared" si="153"/>
        <v>0</v>
      </c>
      <c r="P146" s="105">
        <f t="shared" si="154"/>
        <v>24.999999999999996</v>
      </c>
      <c r="Q146" s="26" t="s">
        <v>294</v>
      </c>
      <c r="R146" s="20">
        <v>1</v>
      </c>
      <c r="S146" s="22"/>
      <c r="T146" s="27">
        <v>0</v>
      </c>
      <c r="U146" s="26">
        <v>0</v>
      </c>
      <c r="V146" s="22"/>
      <c r="W146" s="28">
        <v>0</v>
      </c>
      <c r="X146" s="22"/>
      <c r="Y146" s="20">
        <v>0</v>
      </c>
      <c r="Z146" s="22" t="s">
        <v>335</v>
      </c>
      <c r="AA146" s="14">
        <v>9.652166602138147</v>
      </c>
      <c r="AB146">
        <v>2.941176470588235</v>
      </c>
      <c r="AC146" s="32">
        <v>-0.4775549188156638</v>
      </c>
      <c r="AD146" s="32">
        <f t="shared" si="155"/>
        <v>2.941176470588235</v>
      </c>
      <c r="AE146">
        <v>2.2578620466459984</v>
      </c>
      <c r="AF146">
        <v>2.327318925457871</v>
      </c>
      <c r="AG146">
        <v>1.561101582955079</v>
      </c>
      <c r="AH146">
        <v>2.645407208037411</v>
      </c>
      <c r="AI146">
        <v>3.8189636296010776</v>
      </c>
      <c r="AJ146" s="1" t="s">
        <v>389</v>
      </c>
      <c r="AK146">
        <f t="shared" si="156"/>
        <v>2.645407208037411</v>
      </c>
      <c r="AL146">
        <f t="shared" si="157"/>
        <v>3.8189636296010776</v>
      </c>
      <c r="AM146" s="32">
        <f t="shared" si="158"/>
        <v>2.645407208037411</v>
      </c>
      <c r="AN146" s="75" t="s">
        <v>546</v>
      </c>
      <c r="AO146" s="75" t="s">
        <v>557</v>
      </c>
      <c r="AP146" s="86" t="s">
        <v>619</v>
      </c>
      <c r="AQ146" s="86">
        <v>18.48311245682279</v>
      </c>
      <c r="AR146">
        <v>-0.9668508287292783</v>
      </c>
      <c r="AT146" s="32">
        <v>74.3</v>
      </c>
      <c r="AU146" s="32">
        <v>113.40614525139665</v>
      </c>
      <c r="AV146" s="82">
        <f t="shared" si="159"/>
        <v>0.16298157754899234</v>
      </c>
      <c r="AW146" s="82">
        <f t="shared" si="160"/>
        <v>0.6466417583342344</v>
      </c>
      <c r="AX146" s="82"/>
      <c r="AY146" s="32">
        <f t="shared" si="161"/>
        <v>0.6466417583342344</v>
      </c>
      <c r="AZ146" s="75" t="s">
        <v>546</v>
      </c>
      <c r="BA146" s="75" t="s">
        <v>557</v>
      </c>
      <c r="BB146" s="86" t="s">
        <v>619</v>
      </c>
      <c r="BC146" s="12">
        <v>18.48311245682279</v>
      </c>
      <c r="BD146">
        <v>-0.9668508287292783</v>
      </c>
      <c r="BE146" s="137"/>
      <c r="BF146">
        <v>74.3</v>
      </c>
      <c r="BG146">
        <v>113.40614525139665</v>
      </c>
      <c r="BH146" s="82">
        <f t="shared" si="162"/>
        <v>0.16298157754899234</v>
      </c>
      <c r="BI146" s="82">
        <f t="shared" si="163"/>
        <v>0.6466417583342344</v>
      </c>
      <c r="BJ146" s="82">
        <f t="shared" si="164"/>
        <v>0.6551673177436119</v>
      </c>
      <c r="BK146" s="32">
        <f t="shared" si="165"/>
        <v>0.6466417583342344</v>
      </c>
      <c r="BL146" s="82" t="s">
        <v>623</v>
      </c>
      <c r="BM146" s="82" t="s">
        <v>557</v>
      </c>
      <c r="BN146" s="88" t="s">
        <v>619</v>
      </c>
      <c r="BO146">
        <v>13.94107054740395</v>
      </c>
      <c r="BP146">
        <v>1.6</v>
      </c>
      <c r="BQ146" s="137"/>
      <c r="BR146" s="92">
        <v>0</v>
      </c>
      <c r="BS146" s="82">
        <v>39.10614525139665</v>
      </c>
      <c r="BT146" s="82">
        <f t="shared" si="166"/>
        <v>0.35649308971218674</v>
      </c>
      <c r="BU146" s="52">
        <f t="shared" si="167"/>
        <v>0.040914285714285716</v>
      </c>
      <c r="BV146" s="52">
        <f t="shared" si="168"/>
        <v>0</v>
      </c>
      <c r="BW146" s="32">
        <f t="shared" si="169"/>
        <v>0.040914285714285716</v>
      </c>
      <c r="BX146" s="133">
        <v>2.142857142857143</v>
      </c>
      <c r="BY146" s="32">
        <f t="shared" si="129"/>
        <v>0.7983193277310923</v>
      </c>
      <c r="BZ146" s="32">
        <f t="shared" si="130"/>
        <v>0.7983193277310923</v>
      </c>
      <c r="CA146" s="51">
        <v>2.4905613746078776</v>
      </c>
      <c r="CB146" s="51">
        <v>2.4905613746078776</v>
      </c>
      <c r="CC146" s="49">
        <f t="shared" si="131"/>
        <v>2.4905613746078776</v>
      </c>
      <c r="CD146" s="49">
        <f t="shared" si="132"/>
        <v>0.15484583342953329</v>
      </c>
      <c r="CE146" s="49">
        <f t="shared" si="133"/>
        <v>0.15484583342953329</v>
      </c>
      <c r="CF146" s="49">
        <v>2.619047619047619</v>
      </c>
      <c r="CG146" s="49">
        <f t="shared" si="134"/>
        <v>0.6782617242525517</v>
      </c>
      <c r="CH146" s="49">
        <f t="shared" si="135"/>
        <v>0.03161996591831728</v>
      </c>
      <c r="CI146" s="49">
        <f t="shared" si="136"/>
        <v>0.03161996591831728</v>
      </c>
      <c r="CJ146" s="49">
        <v>2.619047619047619</v>
      </c>
      <c r="CK146" s="49">
        <f t="shared" si="137"/>
        <v>0.6782617242525517</v>
      </c>
      <c r="CL146" s="49">
        <f t="shared" si="170"/>
        <v>0.03161996591831728</v>
      </c>
      <c r="CM146" s="49">
        <v>4.395604395604396</v>
      </c>
      <c r="CN146" s="49">
        <f t="shared" si="138"/>
        <v>0.11240188383045527</v>
      </c>
      <c r="CO146" s="49">
        <f t="shared" si="171"/>
        <v>0.07148759811616956</v>
      </c>
      <c r="CP146" s="133" t="s">
        <v>72</v>
      </c>
      <c r="CQ146" s="69" t="s">
        <v>119</v>
      </c>
      <c r="CR146">
        <v>1.8</v>
      </c>
      <c r="CS146" s="60">
        <f t="shared" si="139"/>
        <v>1.141176470588235</v>
      </c>
      <c r="CT146" s="60">
        <f t="shared" si="140"/>
        <v>1.141176470588235</v>
      </c>
      <c r="CU146" s="32">
        <v>1.6620949249713426</v>
      </c>
      <c r="CV146" s="82">
        <f t="shared" si="141"/>
        <v>0.9833122830660683</v>
      </c>
      <c r="CW146" s="82">
        <f t="shared" si="142"/>
        <v>0.9833122830660683</v>
      </c>
      <c r="CX146">
        <v>10.7</v>
      </c>
      <c r="CY146">
        <f t="shared" si="143"/>
        <v>0.7495184657901348</v>
      </c>
      <c r="CZ146">
        <f t="shared" si="144"/>
        <v>0.10287670745590038</v>
      </c>
      <c r="DA146">
        <f t="shared" si="145"/>
        <v>0.10287670745590038</v>
      </c>
      <c r="DB146">
        <v>10.7</v>
      </c>
      <c r="DC146">
        <f t="shared" si="146"/>
        <v>0.7495184657901348</v>
      </c>
      <c r="DD146">
        <f t="shared" si="172"/>
        <v>0.10287670745590038</v>
      </c>
      <c r="DE146">
        <v>10.9</v>
      </c>
      <c r="DF146">
        <f t="shared" si="147"/>
        <v>0.27872857142857144</v>
      </c>
      <c r="DG146">
        <f t="shared" si="173"/>
        <v>0.23781428571428573</v>
      </c>
      <c r="DH146" s="12">
        <v>0</v>
      </c>
      <c r="DI146" s="145">
        <v>1</v>
      </c>
    </row>
    <row r="147" spans="1:113" ht="13.5">
      <c r="A147" s="19">
        <v>11</v>
      </c>
      <c r="B147" s="20" t="s">
        <v>274</v>
      </c>
      <c r="C147" t="s">
        <v>25</v>
      </c>
      <c r="D147" s="58">
        <v>32615</v>
      </c>
      <c r="E147" s="22">
        <v>25</v>
      </c>
      <c r="F147" s="20">
        <v>8</v>
      </c>
      <c r="G147" s="20">
        <v>2</v>
      </c>
      <c r="H147" s="20">
        <v>0</v>
      </c>
      <c r="I147" s="20">
        <v>0</v>
      </c>
      <c r="J147" s="104">
        <f t="shared" si="148"/>
        <v>26.666666666666668</v>
      </c>
      <c r="K147" s="104">
        <f t="shared" si="149"/>
        <v>0.32</v>
      </c>
      <c r="L147" s="103">
        <f t="shared" si="150"/>
        <v>1</v>
      </c>
      <c r="M147" s="103">
        <f t="shared" si="151"/>
        <v>1</v>
      </c>
      <c r="N147" s="105">
        <f t="shared" si="152"/>
        <v>0</v>
      </c>
      <c r="O147" s="103">
        <f t="shared" si="153"/>
        <v>0</v>
      </c>
      <c r="P147" s="105">
        <f t="shared" si="154"/>
        <v>26.666666666666668</v>
      </c>
      <c r="Q147" s="26" t="s">
        <v>294</v>
      </c>
      <c r="R147" s="20">
        <v>1</v>
      </c>
      <c r="S147" s="22"/>
      <c r="T147" s="27">
        <v>0</v>
      </c>
      <c r="U147" s="26">
        <v>0</v>
      </c>
      <c r="V147" s="22"/>
      <c r="W147" s="28">
        <v>1</v>
      </c>
      <c r="X147" s="22" t="s">
        <v>456</v>
      </c>
      <c r="Y147" s="20">
        <v>1</v>
      </c>
      <c r="Z147" s="22" t="s">
        <v>328</v>
      </c>
      <c r="AA147" s="14">
        <v>9.652166602138147</v>
      </c>
      <c r="AB147">
        <v>2.941176470588235</v>
      </c>
      <c r="AC147" s="32">
        <v>-0.4775549188156638</v>
      </c>
      <c r="AD147" s="32">
        <f t="shared" si="155"/>
        <v>2.941176470588235</v>
      </c>
      <c r="AE147">
        <v>2.2578620466459984</v>
      </c>
      <c r="AF147">
        <v>2.327318925457871</v>
      </c>
      <c r="AG147">
        <v>1.561101582955079</v>
      </c>
      <c r="AH147">
        <v>2.645407208037411</v>
      </c>
      <c r="AI147">
        <v>3.8189636296010776</v>
      </c>
      <c r="AJ147" s="1" t="s">
        <v>389</v>
      </c>
      <c r="AK147">
        <f t="shared" si="156"/>
        <v>2.645407208037411</v>
      </c>
      <c r="AL147">
        <f t="shared" si="157"/>
        <v>3.8189636296010776</v>
      </c>
      <c r="AM147" s="32">
        <f t="shared" si="158"/>
        <v>2.645407208037411</v>
      </c>
      <c r="AN147" s="75" t="s">
        <v>546</v>
      </c>
      <c r="AO147" s="75" t="s">
        <v>557</v>
      </c>
      <c r="AP147" s="86" t="s">
        <v>619</v>
      </c>
      <c r="AQ147" s="86">
        <v>18.48311245682279</v>
      </c>
      <c r="AR147">
        <v>-0.9668508287292783</v>
      </c>
      <c r="AT147" s="32">
        <v>74.3</v>
      </c>
      <c r="AU147" s="32">
        <v>113.40614525139665</v>
      </c>
      <c r="AV147" s="82">
        <f t="shared" si="159"/>
        <v>0.16298157754899234</v>
      </c>
      <c r="AW147" s="82">
        <f t="shared" si="160"/>
        <v>0.6466417583342344</v>
      </c>
      <c r="AX147" s="82"/>
      <c r="AY147" s="32">
        <f t="shared" si="161"/>
        <v>0.6466417583342344</v>
      </c>
      <c r="AZ147" s="75" t="s">
        <v>546</v>
      </c>
      <c r="BA147" s="75" t="s">
        <v>557</v>
      </c>
      <c r="BB147" s="86" t="s">
        <v>619</v>
      </c>
      <c r="BC147" s="12">
        <v>18.48311245682279</v>
      </c>
      <c r="BD147">
        <v>-0.9668508287292783</v>
      </c>
      <c r="BE147" s="137"/>
      <c r="BF147">
        <v>74.3</v>
      </c>
      <c r="BG147">
        <v>113.40614525139665</v>
      </c>
      <c r="BH147" s="82">
        <f t="shared" si="162"/>
        <v>0.16298157754899234</v>
      </c>
      <c r="BI147" s="82">
        <f t="shared" si="163"/>
        <v>0.6466417583342344</v>
      </c>
      <c r="BJ147" s="82">
        <f t="shared" si="164"/>
        <v>0.6551673177436119</v>
      </c>
      <c r="BK147" s="32">
        <f t="shared" si="165"/>
        <v>0.6466417583342344</v>
      </c>
      <c r="BL147" s="82" t="s">
        <v>623</v>
      </c>
      <c r="BM147" s="82" t="s">
        <v>557</v>
      </c>
      <c r="BN147" s="88" t="s">
        <v>619</v>
      </c>
      <c r="BO147">
        <v>13.94107054740395</v>
      </c>
      <c r="BP147">
        <v>1.6</v>
      </c>
      <c r="BQ147" s="137"/>
      <c r="BR147" s="92">
        <v>0</v>
      </c>
      <c r="BS147" s="82">
        <v>39.10614525139665</v>
      </c>
      <c r="BT147" s="82">
        <f t="shared" si="166"/>
        <v>0.35649308971218674</v>
      </c>
      <c r="BU147" s="52">
        <f t="shared" si="167"/>
        <v>0.040914285714285716</v>
      </c>
      <c r="BV147" s="52">
        <f t="shared" si="168"/>
        <v>0</v>
      </c>
      <c r="BW147" s="32">
        <f t="shared" si="169"/>
        <v>0.040914285714285716</v>
      </c>
      <c r="BX147" s="133">
        <v>2.1901332790035366</v>
      </c>
      <c r="BY147" s="32">
        <f t="shared" si="129"/>
        <v>0.7510431915846985</v>
      </c>
      <c r="BZ147" s="32">
        <f t="shared" si="130"/>
        <v>0.7510431915846985</v>
      </c>
      <c r="CA147" s="52">
        <v>2.327318925457871</v>
      </c>
      <c r="CB147" s="52">
        <v>2.327318925457871</v>
      </c>
      <c r="CC147" s="49">
        <f t="shared" si="131"/>
        <v>2.327318925457871</v>
      </c>
      <c r="CD147" s="49">
        <f t="shared" si="132"/>
        <v>0.31808828257954014</v>
      </c>
      <c r="CE147" s="49">
        <f t="shared" si="133"/>
        <v>0.31808828257954014</v>
      </c>
      <c r="CF147" s="49">
        <v>1.4134275618374557</v>
      </c>
      <c r="CG147" s="49">
        <f t="shared" si="134"/>
        <v>0.6676307301865989</v>
      </c>
      <c r="CH147" s="49">
        <f t="shared" si="135"/>
        <v>0.02098897185236448</v>
      </c>
      <c r="CI147" s="49">
        <f t="shared" si="136"/>
        <v>0.02098897185236448</v>
      </c>
      <c r="CJ147" s="49">
        <v>1.4134275618374557</v>
      </c>
      <c r="CK147" s="49">
        <f t="shared" si="137"/>
        <v>0.6676307301865989</v>
      </c>
      <c r="CL147" s="49">
        <f t="shared" si="170"/>
        <v>0.02098897185236448</v>
      </c>
      <c r="CM147" s="49">
        <v>3.8869257950530036</v>
      </c>
      <c r="CN147" s="49">
        <f t="shared" si="138"/>
        <v>0.09939424533064109</v>
      </c>
      <c r="CO147" s="49">
        <f t="shared" si="171"/>
        <v>0.058479959616355374</v>
      </c>
      <c r="CP147" s="10" t="s">
        <v>77</v>
      </c>
      <c r="CQ147" s="69" t="s">
        <v>124</v>
      </c>
      <c r="CR147">
        <v>-0.4775549188156638</v>
      </c>
      <c r="CS147" s="60">
        <f t="shared" si="139"/>
        <v>3.4187313894038986</v>
      </c>
      <c r="CT147" s="60">
        <f t="shared" si="140"/>
        <v>3.4187313894038986</v>
      </c>
      <c r="CU147" s="32">
        <v>1.561101582955079</v>
      </c>
      <c r="CV147" s="82">
        <f t="shared" si="141"/>
        <v>1.084305625082332</v>
      </c>
      <c r="CW147" s="82">
        <f t="shared" si="142"/>
        <v>1.084305625082332</v>
      </c>
      <c r="CX147">
        <v>12.225405921680991</v>
      </c>
      <c r="CY147">
        <f t="shared" si="143"/>
        <v>0.7629692882151409</v>
      </c>
      <c r="CZ147">
        <f t="shared" si="144"/>
        <v>0.11632752988090644</v>
      </c>
      <c r="DA147">
        <f t="shared" si="145"/>
        <v>0.11632752988090644</v>
      </c>
      <c r="DB147">
        <v>12.225405921680991</v>
      </c>
      <c r="DC147">
        <f t="shared" si="146"/>
        <v>0.7629692882151409</v>
      </c>
      <c r="DD147">
        <f t="shared" si="172"/>
        <v>0.11632752988090644</v>
      </c>
      <c r="DE147">
        <v>14.804202483285577</v>
      </c>
      <c r="DF147">
        <f t="shared" si="147"/>
        <v>0.37856460635830264</v>
      </c>
      <c r="DG147">
        <f t="shared" si="173"/>
        <v>0.3376503206440169</v>
      </c>
      <c r="DH147" s="12">
        <v>0</v>
      </c>
      <c r="DI147" s="145">
        <v>1</v>
      </c>
    </row>
    <row r="148" spans="1:113" ht="12.75">
      <c r="A148" s="19">
        <v>12</v>
      </c>
      <c r="B148" s="20" t="s">
        <v>275</v>
      </c>
      <c r="C148" t="s">
        <v>26</v>
      </c>
      <c r="D148" s="58">
        <v>32671</v>
      </c>
      <c r="E148" s="22">
        <v>63</v>
      </c>
      <c r="F148" s="20">
        <v>7</v>
      </c>
      <c r="G148" s="20">
        <v>2</v>
      </c>
      <c r="H148" s="20">
        <v>1</v>
      </c>
      <c r="I148" s="20">
        <v>4</v>
      </c>
      <c r="J148" s="104">
        <f t="shared" si="148"/>
        <v>9.25925925925926</v>
      </c>
      <c r="K148" s="104">
        <f t="shared" si="149"/>
        <v>0.1111111111111111</v>
      </c>
      <c r="L148" s="103">
        <f t="shared" si="150"/>
        <v>1</v>
      </c>
      <c r="M148" s="103">
        <f t="shared" si="151"/>
        <v>1</v>
      </c>
      <c r="N148" s="105">
        <f t="shared" si="152"/>
        <v>1.0582010582010581</v>
      </c>
      <c r="O148" s="103">
        <f t="shared" si="153"/>
        <v>1</v>
      </c>
      <c r="P148" s="105">
        <f t="shared" si="154"/>
        <v>8.201058201058201</v>
      </c>
      <c r="Q148" s="26" t="s">
        <v>294</v>
      </c>
      <c r="R148" s="20">
        <v>1</v>
      </c>
      <c r="S148" s="22"/>
      <c r="T148" s="27">
        <v>0</v>
      </c>
      <c r="U148" s="26">
        <v>1</v>
      </c>
      <c r="V148" s="22" t="s">
        <v>377</v>
      </c>
      <c r="W148" s="28">
        <v>1</v>
      </c>
      <c r="X148" s="22" t="s">
        <v>457</v>
      </c>
      <c r="Y148" s="20">
        <v>1</v>
      </c>
      <c r="Z148" s="22" t="s">
        <v>336</v>
      </c>
      <c r="AA148" s="14">
        <v>9.652166602138147</v>
      </c>
      <c r="AB148">
        <v>2.941176470588235</v>
      </c>
      <c r="AC148" s="32">
        <v>-0.4775549188156638</v>
      </c>
      <c r="AD148" s="32">
        <f t="shared" si="155"/>
        <v>2.941176470588235</v>
      </c>
      <c r="AE148">
        <v>2.2578620466459984</v>
      </c>
      <c r="AF148">
        <v>2.327318925457871</v>
      </c>
      <c r="AG148">
        <v>1.561101582955079</v>
      </c>
      <c r="AH148">
        <v>2.645407208037411</v>
      </c>
      <c r="AI148">
        <v>3.8189636296010776</v>
      </c>
      <c r="AJ148" s="1" t="s">
        <v>388</v>
      </c>
      <c r="AK148">
        <f t="shared" si="156"/>
        <v>2.327318925457871</v>
      </c>
      <c r="AL148">
        <f t="shared" si="157"/>
        <v>1.561101582955079</v>
      </c>
      <c r="AM148" s="32">
        <f t="shared" si="158"/>
        <v>2.327318925457871</v>
      </c>
      <c r="AN148" t="s">
        <v>547</v>
      </c>
      <c r="AO148" t="s">
        <v>558</v>
      </c>
      <c r="AP148" s="1" t="s">
        <v>620</v>
      </c>
      <c r="AQ148" s="1">
        <v>18.48311245682279</v>
      </c>
      <c r="AR148">
        <v>3.0226374477245557</v>
      </c>
      <c r="AT148" s="32">
        <v>74.3</v>
      </c>
      <c r="AU148" s="32">
        <v>113.40614525139665</v>
      </c>
      <c r="AV148" s="82">
        <f t="shared" si="159"/>
        <v>0.16298157754899234</v>
      </c>
      <c r="AW148" s="82">
        <f t="shared" si="160"/>
        <v>0.6818205245960628</v>
      </c>
      <c r="AX148" s="82"/>
      <c r="AY148" s="32">
        <f t="shared" si="161"/>
        <v>0.6818205245960628</v>
      </c>
      <c r="AZ148" s="59" t="s">
        <v>547</v>
      </c>
      <c r="BA148" t="s">
        <v>558</v>
      </c>
      <c r="BB148" s="1" t="s">
        <v>620</v>
      </c>
      <c r="BC148" s="12">
        <v>18.48311245682279</v>
      </c>
      <c r="BD148">
        <v>3.0226374477245557</v>
      </c>
      <c r="BE148" s="137"/>
      <c r="BF148">
        <v>74.3</v>
      </c>
      <c r="BG148">
        <v>113.40614525139665</v>
      </c>
      <c r="BH148" s="82">
        <f t="shared" si="162"/>
        <v>0.16298157754899234</v>
      </c>
      <c r="BI148" s="82">
        <f t="shared" si="163"/>
        <v>0.6818205245960628</v>
      </c>
      <c r="BJ148" s="82">
        <f t="shared" si="164"/>
        <v>0.6551673177436119</v>
      </c>
      <c r="BK148" s="32">
        <f t="shared" si="165"/>
        <v>0.6818205245960628</v>
      </c>
      <c r="BL148" s="82" t="s">
        <v>625</v>
      </c>
      <c r="BM148" s="82" t="s">
        <v>629</v>
      </c>
      <c r="BN148" s="88" t="s">
        <v>619</v>
      </c>
      <c r="BO148">
        <v>4.84375</v>
      </c>
      <c r="BP148">
        <v>0.9024389587260905</v>
      </c>
      <c r="BQ148" s="137"/>
      <c r="BR148" s="32">
        <v>0</v>
      </c>
      <c r="BS148" s="32">
        <v>17.391304347826086</v>
      </c>
      <c r="BT148" s="82">
        <f t="shared" si="166"/>
        <v>0.278515625</v>
      </c>
      <c r="BU148" s="52">
        <f t="shared" si="167"/>
        <v>0.051890240126750205</v>
      </c>
      <c r="BV148" s="52">
        <f t="shared" si="168"/>
        <v>0</v>
      </c>
      <c r="BW148" s="32">
        <f t="shared" si="169"/>
        <v>0.051890240126750205</v>
      </c>
      <c r="BX148" s="133">
        <v>2.1901332790035366</v>
      </c>
      <c r="BY148" s="32">
        <f t="shared" si="129"/>
        <v>0.7510431915846985</v>
      </c>
      <c r="BZ148" s="32">
        <f t="shared" si="130"/>
        <v>0.7510431915846985</v>
      </c>
      <c r="CA148" s="51">
        <v>2.327318925457871</v>
      </c>
      <c r="CB148" s="51">
        <v>2.327318925457871</v>
      </c>
      <c r="CC148" s="49">
        <f t="shared" si="131"/>
        <v>2.327318925457871</v>
      </c>
      <c r="CD148" s="49">
        <f t="shared" si="132"/>
        <v>0</v>
      </c>
      <c r="CE148" s="49">
        <f t="shared" si="133"/>
        <v>0</v>
      </c>
      <c r="CF148" s="49">
        <v>1.4134275618374557</v>
      </c>
      <c r="CG148" s="49">
        <f t="shared" si="134"/>
        <v>0.6676307301865989</v>
      </c>
      <c r="CH148" s="49">
        <f t="shared" si="135"/>
        <v>0.014189794409463885</v>
      </c>
      <c r="CI148" s="49">
        <f t="shared" si="136"/>
        <v>0.014189794409463885</v>
      </c>
      <c r="CJ148" s="49">
        <v>1.4134275618374557</v>
      </c>
      <c r="CK148" s="49">
        <f t="shared" si="137"/>
        <v>0.6676307301865989</v>
      </c>
      <c r="CL148" s="49">
        <f t="shared" si="170"/>
        <v>0.014189794409463885</v>
      </c>
      <c r="CM148" s="49">
        <v>1.4134275618374559</v>
      </c>
      <c r="CN148" s="49">
        <f t="shared" si="138"/>
        <v>0.08127208480565372</v>
      </c>
      <c r="CO148" s="49">
        <f t="shared" si="171"/>
        <v>0.029381844678903514</v>
      </c>
      <c r="CP148" s="10" t="s">
        <v>78</v>
      </c>
      <c r="CQ148" s="69" t="s">
        <v>125</v>
      </c>
      <c r="CR148" s="60">
        <v>0.3390875462392109</v>
      </c>
      <c r="CS148" s="60">
        <f t="shared" si="139"/>
        <v>2.602088924349024</v>
      </c>
      <c r="CT148" s="60">
        <f t="shared" si="140"/>
        <v>2.602088924349024</v>
      </c>
      <c r="CU148" s="32">
        <v>3.8189636296010776</v>
      </c>
      <c r="CV148" s="82">
        <f t="shared" si="141"/>
        <v>1.4916447041432068</v>
      </c>
      <c r="CW148" s="82">
        <f t="shared" si="142"/>
        <v>1.4916447041432068</v>
      </c>
      <c r="CX148">
        <v>-6.257706535141801</v>
      </c>
      <c r="CY148">
        <f t="shared" si="143"/>
        <v>0.5999877106661485</v>
      </c>
      <c r="CZ148">
        <f t="shared" si="144"/>
        <v>0.08183281392991426</v>
      </c>
      <c r="DA148">
        <f t="shared" si="145"/>
        <v>0.08183281392991426</v>
      </c>
      <c r="DB148">
        <v>-6.257706535141801</v>
      </c>
      <c r="DC148">
        <f t="shared" si="146"/>
        <v>0.5999877106661485</v>
      </c>
      <c r="DD148">
        <f t="shared" si="172"/>
        <v>0.08183281392991426</v>
      </c>
      <c r="DE148">
        <v>4.778051787916153</v>
      </c>
      <c r="DF148">
        <f t="shared" si="147"/>
        <v>0.27473797780517883</v>
      </c>
      <c r="DG148">
        <f t="shared" si="173"/>
        <v>0.22284773767842864</v>
      </c>
      <c r="DH148" s="12">
        <v>1</v>
      </c>
      <c r="DI148" s="145">
        <v>1</v>
      </c>
    </row>
    <row r="149" spans="1:113" ht="13.5">
      <c r="A149" s="19">
        <v>12</v>
      </c>
      <c r="B149" s="20" t="s">
        <v>276</v>
      </c>
      <c r="C149" t="s">
        <v>27</v>
      </c>
      <c r="D149" s="58">
        <v>32707</v>
      </c>
      <c r="E149" s="22">
        <v>91</v>
      </c>
      <c r="F149" s="20">
        <v>21</v>
      </c>
      <c r="G149" s="20">
        <v>3</v>
      </c>
      <c r="H149" s="20">
        <v>1</v>
      </c>
      <c r="I149" s="20">
        <v>1</v>
      </c>
      <c r="J149" s="104">
        <f t="shared" si="148"/>
        <v>17.307692307692307</v>
      </c>
      <c r="K149" s="104">
        <f t="shared" si="149"/>
        <v>0.23076923076923078</v>
      </c>
      <c r="L149" s="103">
        <f t="shared" si="150"/>
        <v>1</v>
      </c>
      <c r="M149" s="103">
        <f t="shared" si="151"/>
        <v>1</v>
      </c>
      <c r="N149" s="105">
        <f t="shared" si="152"/>
        <v>1.0073260073260073</v>
      </c>
      <c r="O149" s="103">
        <f t="shared" si="153"/>
        <v>1</v>
      </c>
      <c r="P149" s="105">
        <f t="shared" si="154"/>
        <v>16.3003663003663</v>
      </c>
      <c r="Q149" s="26" t="s">
        <v>294</v>
      </c>
      <c r="R149" s="20">
        <v>1</v>
      </c>
      <c r="S149" s="22"/>
      <c r="T149" s="27">
        <v>0</v>
      </c>
      <c r="U149" s="26">
        <v>1</v>
      </c>
      <c r="V149" s="22" t="s">
        <v>487</v>
      </c>
      <c r="W149" s="28">
        <v>1</v>
      </c>
      <c r="X149" s="22" t="s">
        <v>458</v>
      </c>
      <c r="Y149" s="20">
        <v>1</v>
      </c>
      <c r="Z149" s="22" t="s">
        <v>318</v>
      </c>
      <c r="AA149" s="14">
        <v>12.445736736997482</v>
      </c>
      <c r="AB149">
        <v>2.941176470588235</v>
      </c>
      <c r="AC149" s="32">
        <v>-0.4775549188156638</v>
      </c>
      <c r="AD149" s="32">
        <f t="shared" si="155"/>
        <v>2.941176470588235</v>
      </c>
      <c r="AE149">
        <v>2.092292056441253</v>
      </c>
      <c r="AF149">
        <v>2.327318925457871</v>
      </c>
      <c r="AG149">
        <v>1.561101582955079</v>
      </c>
      <c r="AH149">
        <v>2.645407208037411</v>
      </c>
      <c r="AI149">
        <v>3.6533936393963318</v>
      </c>
      <c r="AJ149" s="1" t="s">
        <v>389</v>
      </c>
      <c r="AK149">
        <f t="shared" si="156"/>
        <v>2.645407208037411</v>
      </c>
      <c r="AL149">
        <f t="shared" si="157"/>
        <v>3.6533936393963318</v>
      </c>
      <c r="AM149" s="32">
        <f t="shared" si="158"/>
        <v>2.645407208037411</v>
      </c>
      <c r="AN149" s="75" t="s">
        <v>546</v>
      </c>
      <c r="AO149" s="75" t="s">
        <v>557</v>
      </c>
      <c r="AP149" s="86" t="s">
        <v>619</v>
      </c>
      <c r="AQ149" s="86">
        <v>14.825405921680991</v>
      </c>
      <c r="AR149">
        <v>0.38845735891932365</v>
      </c>
      <c r="AT149" s="32">
        <v>74.3</v>
      </c>
      <c r="AU149" s="32">
        <v>113.40614525139665</v>
      </c>
      <c r="AV149" s="82">
        <f t="shared" si="159"/>
        <v>0.13072841766040372</v>
      </c>
      <c r="AW149" s="82">
        <f t="shared" si="160"/>
        <v>0.6585926820222249</v>
      </c>
      <c r="AX149" s="82"/>
      <c r="AY149" s="32">
        <f t="shared" si="161"/>
        <v>0.6585926820222249</v>
      </c>
      <c r="AZ149" s="75" t="s">
        <v>546</v>
      </c>
      <c r="BA149" s="75" t="s">
        <v>557</v>
      </c>
      <c r="BB149" s="86" t="s">
        <v>619</v>
      </c>
      <c r="BC149" s="12">
        <v>14.825405921680991</v>
      </c>
      <c r="BD149">
        <v>0.38845735891932365</v>
      </c>
      <c r="BE149" s="137"/>
      <c r="BF149">
        <v>74.3</v>
      </c>
      <c r="BG149">
        <v>113.40614525139665</v>
      </c>
      <c r="BH149" s="82">
        <f t="shared" si="162"/>
        <v>0.13072841766040372</v>
      </c>
      <c r="BI149" s="82">
        <f t="shared" si="163"/>
        <v>0.6585926820222249</v>
      </c>
      <c r="BJ149" s="82">
        <f t="shared" si="164"/>
        <v>0.6551673177436119</v>
      </c>
      <c r="BK149" s="32">
        <f t="shared" si="165"/>
        <v>0.6585926820222249</v>
      </c>
      <c r="BL149" s="82" t="s">
        <v>623</v>
      </c>
      <c r="BM149" s="82" t="s">
        <v>557</v>
      </c>
      <c r="BN149" s="88" t="s">
        <v>619</v>
      </c>
      <c r="BO149">
        <v>13.238824951057211</v>
      </c>
      <c r="BP149">
        <v>1.8580163043478262</v>
      </c>
      <c r="BQ149" s="137"/>
      <c r="BR149" s="92">
        <v>0</v>
      </c>
      <c r="BS149" s="82">
        <v>39.10614525139665</v>
      </c>
      <c r="BT149" s="82">
        <f t="shared" si="166"/>
        <v>0.33853566660560586</v>
      </c>
      <c r="BU149" s="52">
        <f t="shared" si="167"/>
        <v>0.04751213121118013</v>
      </c>
      <c r="BV149" s="52">
        <f t="shared" si="168"/>
        <v>0</v>
      </c>
      <c r="BW149" s="32">
        <f t="shared" si="169"/>
        <v>0.04751213121118013</v>
      </c>
      <c r="BX149" s="133">
        <v>2.1901332790035366</v>
      </c>
      <c r="BY149" s="32">
        <f t="shared" si="129"/>
        <v>0.7510431915846985</v>
      </c>
      <c r="BZ149" s="32">
        <f t="shared" si="130"/>
        <v>0.7510431915846985</v>
      </c>
      <c r="CA149" s="52">
        <v>2.327318925457871</v>
      </c>
      <c r="CB149" s="52">
        <v>2.327318925457871</v>
      </c>
      <c r="CC149" s="49">
        <f t="shared" si="131"/>
        <v>2.327318925457871</v>
      </c>
      <c r="CD149" s="49">
        <f t="shared" si="132"/>
        <v>0.31808828257954014</v>
      </c>
      <c r="CE149" s="49">
        <f t="shared" si="133"/>
        <v>0.31808828257954014</v>
      </c>
      <c r="CF149" s="49">
        <v>1.4134275618374557</v>
      </c>
      <c r="CG149" s="49">
        <f t="shared" si="134"/>
        <v>0.6676307301865989</v>
      </c>
      <c r="CH149" s="49">
        <f t="shared" si="135"/>
        <v>0.009038048164374035</v>
      </c>
      <c r="CI149" s="49">
        <f t="shared" si="136"/>
        <v>0.009038048164374035</v>
      </c>
      <c r="CJ149" s="49">
        <v>1.4134275618374557</v>
      </c>
      <c r="CK149" s="49">
        <f t="shared" si="137"/>
        <v>0.6676307301865989</v>
      </c>
      <c r="CL149" s="49">
        <f t="shared" si="170"/>
        <v>0.009038048164374035</v>
      </c>
      <c r="CM149" s="49">
        <v>3.8869257950530036</v>
      </c>
      <c r="CN149" s="49">
        <f t="shared" si="138"/>
        <v>0.09939424533064109</v>
      </c>
      <c r="CO149" s="49">
        <f t="shared" si="171"/>
        <v>0.05188211411946096</v>
      </c>
      <c r="CP149" s="10" t="s">
        <v>79</v>
      </c>
      <c r="CQ149" s="69" t="s">
        <v>126</v>
      </c>
      <c r="CR149" s="60">
        <v>1.4634146341463414</v>
      </c>
      <c r="CS149" s="60">
        <f t="shared" si="139"/>
        <v>1.4777618364418936</v>
      </c>
      <c r="CT149" s="60">
        <f t="shared" si="140"/>
        <v>1.4777618364418936</v>
      </c>
      <c r="CU149" s="32">
        <v>2.5258633963868986</v>
      </c>
      <c r="CV149" s="82">
        <f t="shared" si="141"/>
        <v>0.11954381165051231</v>
      </c>
      <c r="CW149" s="82">
        <f t="shared" si="142"/>
        <v>0.11954381165051231</v>
      </c>
      <c r="CX149">
        <v>3.4146341463414633</v>
      </c>
      <c r="CY149">
        <f t="shared" si="143"/>
        <v>0.6852770982918527</v>
      </c>
      <c r="CZ149">
        <f t="shared" si="144"/>
        <v>0.02668441626962781</v>
      </c>
      <c r="DA149">
        <f t="shared" si="145"/>
        <v>0.02668441626962781</v>
      </c>
      <c r="DB149">
        <v>3.4146341463414633</v>
      </c>
      <c r="DC149">
        <f t="shared" si="146"/>
        <v>0.6852770982918527</v>
      </c>
      <c r="DD149">
        <f t="shared" si="172"/>
        <v>0.02668441626962781</v>
      </c>
      <c r="DE149">
        <v>6.341463414634147</v>
      </c>
      <c r="DF149">
        <f t="shared" si="147"/>
        <v>0.16216027874564462</v>
      </c>
      <c r="DG149">
        <f t="shared" si="173"/>
        <v>0.11464814753446449</v>
      </c>
      <c r="DH149" s="12">
        <v>0</v>
      </c>
      <c r="DI149" s="145">
        <v>1</v>
      </c>
    </row>
    <row r="150" spans="1:113" ht="13.5">
      <c r="A150" s="19">
        <v>14</v>
      </c>
      <c r="B150" s="20" t="s">
        <v>277</v>
      </c>
      <c r="C150" t="s">
        <v>28</v>
      </c>
      <c r="D150" s="58">
        <v>32857</v>
      </c>
      <c r="E150" s="22">
        <v>88</v>
      </c>
      <c r="F150" s="20">
        <v>32</v>
      </c>
      <c r="G150" s="20">
        <v>5</v>
      </c>
      <c r="H150" s="20">
        <v>5</v>
      </c>
      <c r="I150" s="20">
        <v>7</v>
      </c>
      <c r="J150" s="104">
        <f t="shared" si="148"/>
        <v>21.21212121212121</v>
      </c>
      <c r="K150" s="104">
        <f t="shared" si="149"/>
        <v>0.36363636363636365</v>
      </c>
      <c r="L150" s="103">
        <f t="shared" si="150"/>
        <v>1</v>
      </c>
      <c r="M150" s="103">
        <f t="shared" si="151"/>
        <v>1</v>
      </c>
      <c r="N150" s="105">
        <f t="shared" si="152"/>
        <v>2.367424242424242</v>
      </c>
      <c r="O150" s="103">
        <f t="shared" si="153"/>
        <v>1</v>
      </c>
      <c r="P150" s="105">
        <f t="shared" si="154"/>
        <v>18.84469696969697</v>
      </c>
      <c r="Q150" s="26" t="s">
        <v>294</v>
      </c>
      <c r="R150" s="20">
        <v>1</v>
      </c>
      <c r="S150" s="22"/>
      <c r="T150" s="27">
        <v>0</v>
      </c>
      <c r="U150" s="26">
        <v>0</v>
      </c>
      <c r="V150" s="22"/>
      <c r="W150" s="28">
        <v>1</v>
      </c>
      <c r="X150" s="22" t="s">
        <v>456</v>
      </c>
      <c r="Y150" s="20">
        <v>1</v>
      </c>
      <c r="Z150" s="22" t="s">
        <v>328</v>
      </c>
      <c r="AA150" s="14">
        <v>12.445736736997482</v>
      </c>
      <c r="AB150">
        <v>2.941176470588235</v>
      </c>
      <c r="AC150" s="32">
        <v>-0.4775549188156638</v>
      </c>
      <c r="AD150" s="32">
        <f t="shared" si="155"/>
        <v>2.941176470588235</v>
      </c>
      <c r="AE150">
        <v>2.092292056441253</v>
      </c>
      <c r="AF150">
        <v>2.351841279211618</v>
      </c>
      <c r="AG150">
        <v>1.561101582955079</v>
      </c>
      <c r="AH150">
        <v>2.6881419913624063</v>
      </c>
      <c r="AI150">
        <v>3.6533936393963318</v>
      </c>
      <c r="AJ150" s="1" t="s">
        <v>389</v>
      </c>
      <c r="AK150">
        <f t="shared" si="156"/>
        <v>2.6881419913624063</v>
      </c>
      <c r="AL150">
        <f t="shared" si="157"/>
        <v>3.6533936393963318</v>
      </c>
      <c r="AM150" s="32">
        <f t="shared" si="158"/>
        <v>2.6881419913624063</v>
      </c>
      <c r="AN150" s="75" t="s">
        <v>546</v>
      </c>
      <c r="AO150" s="75" t="s">
        <v>557</v>
      </c>
      <c r="AP150" s="86" t="s">
        <v>619</v>
      </c>
      <c r="AQ150" s="86">
        <v>14.825405921680991</v>
      </c>
      <c r="AR150">
        <v>-0.65</v>
      </c>
      <c r="AT150" s="32">
        <v>74.3</v>
      </c>
      <c r="AU150" s="32">
        <v>113.40614525139665</v>
      </c>
      <c r="AV150" s="82">
        <f t="shared" si="159"/>
        <v>0.13072841766040372</v>
      </c>
      <c r="AW150" s="82">
        <f t="shared" si="160"/>
        <v>0.6494357059463932</v>
      </c>
      <c r="AX150" s="82"/>
      <c r="AY150" s="32">
        <f t="shared" si="161"/>
        <v>0.6494357059463932</v>
      </c>
      <c r="AZ150" s="75" t="s">
        <v>546</v>
      </c>
      <c r="BA150" s="75" t="s">
        <v>557</v>
      </c>
      <c r="BB150" s="86" t="s">
        <v>619</v>
      </c>
      <c r="BC150" s="12">
        <v>14.825405921680991</v>
      </c>
      <c r="BD150">
        <v>-0.65</v>
      </c>
      <c r="BE150" s="137"/>
      <c r="BF150">
        <v>74.3</v>
      </c>
      <c r="BG150">
        <v>113.40614525139665</v>
      </c>
      <c r="BH150" s="82">
        <f t="shared" si="162"/>
        <v>0.13072841766040372</v>
      </c>
      <c r="BI150" s="82">
        <f t="shared" si="163"/>
        <v>0.6494357059463932</v>
      </c>
      <c r="BJ150" s="82">
        <f t="shared" si="164"/>
        <v>0.6551673177436119</v>
      </c>
      <c r="BK150" s="32">
        <f t="shared" si="165"/>
        <v>0.6494357059463932</v>
      </c>
      <c r="BL150" s="82" t="s">
        <v>623</v>
      </c>
      <c r="BM150" s="82" t="s">
        <v>557</v>
      </c>
      <c r="BN150" s="88" t="s">
        <v>619</v>
      </c>
      <c r="BO150">
        <v>14.263296465706132</v>
      </c>
      <c r="BP150">
        <v>1.6</v>
      </c>
      <c r="BQ150" s="137"/>
      <c r="BR150" s="92">
        <v>0</v>
      </c>
      <c r="BS150" s="82">
        <v>39.10614525139665</v>
      </c>
      <c r="BT150" s="82">
        <f t="shared" si="166"/>
        <v>0.36473286676591393</v>
      </c>
      <c r="BU150" s="52">
        <f t="shared" si="167"/>
        <v>0.040914285714285716</v>
      </c>
      <c r="BV150" s="52">
        <f t="shared" si="168"/>
        <v>0</v>
      </c>
      <c r="BW150" s="32">
        <f t="shared" si="169"/>
        <v>0.040914285714285716</v>
      </c>
      <c r="BX150" s="133">
        <v>2.1901332790035366</v>
      </c>
      <c r="BY150" s="32">
        <f t="shared" si="129"/>
        <v>0.7510431915846985</v>
      </c>
      <c r="BZ150" s="32">
        <f t="shared" si="130"/>
        <v>0.7510431915846985</v>
      </c>
      <c r="CA150" s="52">
        <v>2.327318925457871</v>
      </c>
      <c r="CB150" s="52">
        <v>2.327318925457871</v>
      </c>
      <c r="CC150" s="49">
        <f t="shared" si="131"/>
        <v>2.327318925457871</v>
      </c>
      <c r="CD150" s="49">
        <f t="shared" si="132"/>
        <v>0.3608230659045355</v>
      </c>
      <c r="CE150" s="49">
        <f t="shared" si="133"/>
        <v>0.3608230659045355</v>
      </c>
      <c r="CF150" s="49">
        <v>1.4134275618374557</v>
      </c>
      <c r="CG150" s="49">
        <f t="shared" si="134"/>
        <v>0.6676307301865989</v>
      </c>
      <c r="CH150" s="49">
        <f t="shared" si="135"/>
        <v>0.018195024240205693</v>
      </c>
      <c r="CI150" s="49">
        <f t="shared" si="136"/>
        <v>0.018195024240205693</v>
      </c>
      <c r="CJ150" s="49">
        <v>1.4134275618374557</v>
      </c>
      <c r="CK150" s="49">
        <f t="shared" si="137"/>
        <v>0.6676307301865989</v>
      </c>
      <c r="CL150" s="49">
        <f t="shared" si="170"/>
        <v>0.018195024240205693</v>
      </c>
      <c r="CM150" s="49">
        <v>3.8869257950530036</v>
      </c>
      <c r="CN150" s="49">
        <f t="shared" si="138"/>
        <v>0.09939424533064109</v>
      </c>
      <c r="CO150" s="49">
        <f t="shared" si="171"/>
        <v>0.058479959616355374</v>
      </c>
      <c r="CP150" s="10" t="s">
        <v>77</v>
      </c>
      <c r="CQ150" s="69" t="s">
        <v>124</v>
      </c>
      <c r="CR150">
        <v>-0.4775549188156638</v>
      </c>
      <c r="CS150" s="60">
        <f t="shared" si="139"/>
        <v>3.4187313894038986</v>
      </c>
      <c r="CT150" s="60">
        <f t="shared" si="140"/>
        <v>3.4187313894038986</v>
      </c>
      <c r="CU150" s="32">
        <v>1.561101582955079</v>
      </c>
      <c r="CV150" s="82">
        <f t="shared" si="141"/>
        <v>1.1270404084073273</v>
      </c>
      <c r="CW150" s="82">
        <f t="shared" si="142"/>
        <v>1.1270404084073273</v>
      </c>
      <c r="CX150">
        <v>12.225405921680991</v>
      </c>
      <c r="CY150">
        <f t="shared" si="143"/>
        <v>0.7629692882151409</v>
      </c>
      <c r="CZ150">
        <f t="shared" si="144"/>
        <v>0.11353358226874766</v>
      </c>
      <c r="DA150">
        <f t="shared" si="145"/>
        <v>0.11353358226874766</v>
      </c>
      <c r="DB150">
        <v>12.225405921680991</v>
      </c>
      <c r="DC150">
        <f t="shared" si="146"/>
        <v>0.7629692882151409</v>
      </c>
      <c r="DD150">
        <f t="shared" si="172"/>
        <v>0.11353358226874766</v>
      </c>
      <c r="DE150">
        <v>14.804202483285577</v>
      </c>
      <c r="DF150">
        <f t="shared" si="147"/>
        <v>0.37856460635830264</v>
      </c>
      <c r="DG150">
        <f t="shared" si="173"/>
        <v>0.3376503206440169</v>
      </c>
      <c r="DH150" s="12">
        <v>0</v>
      </c>
      <c r="DI150" s="145">
        <v>1</v>
      </c>
    </row>
    <row r="151" spans="1:113" ht="13.5">
      <c r="A151" s="19">
        <v>14</v>
      </c>
      <c r="B151" s="20" t="s">
        <v>278</v>
      </c>
      <c r="C151" t="s">
        <v>29</v>
      </c>
      <c r="D151" s="58">
        <v>32863</v>
      </c>
      <c r="E151" s="22">
        <v>20</v>
      </c>
      <c r="F151" s="20">
        <v>7</v>
      </c>
      <c r="G151" s="20">
        <v>3</v>
      </c>
      <c r="H151" s="20">
        <v>1</v>
      </c>
      <c r="I151" s="20">
        <v>0</v>
      </c>
      <c r="J151" s="104">
        <f t="shared" si="148"/>
        <v>26.249999999999996</v>
      </c>
      <c r="K151" s="104">
        <f t="shared" si="149"/>
        <v>0.35</v>
      </c>
      <c r="L151" s="103">
        <f t="shared" si="150"/>
        <v>1</v>
      </c>
      <c r="M151" s="103">
        <f t="shared" si="151"/>
        <v>1</v>
      </c>
      <c r="N151" s="105">
        <f t="shared" si="152"/>
        <v>5</v>
      </c>
      <c r="O151" s="103">
        <f t="shared" si="153"/>
        <v>1</v>
      </c>
      <c r="P151" s="105">
        <f t="shared" si="154"/>
        <v>21.249999999999996</v>
      </c>
      <c r="Q151" s="26" t="s">
        <v>294</v>
      </c>
      <c r="R151" s="20">
        <v>1</v>
      </c>
      <c r="S151" s="22"/>
      <c r="T151" s="27">
        <v>1</v>
      </c>
      <c r="U151" s="26">
        <v>0</v>
      </c>
      <c r="V151" s="22"/>
      <c r="W151" s="28">
        <v>1</v>
      </c>
      <c r="X151" s="22" t="s">
        <v>459</v>
      </c>
      <c r="Y151" s="20">
        <v>1</v>
      </c>
      <c r="Z151" s="22" t="s">
        <v>318</v>
      </c>
      <c r="AA151" s="14">
        <v>12.445736736997482</v>
      </c>
      <c r="AB151">
        <v>2.941176470588235</v>
      </c>
      <c r="AC151" s="32">
        <v>-0.4775549188156638</v>
      </c>
      <c r="AD151" s="32">
        <f t="shared" si="155"/>
        <v>2.941176470588235</v>
      </c>
      <c r="AE151">
        <v>2.092292056441253</v>
      </c>
      <c r="AF151">
        <v>2.351841279211618</v>
      </c>
      <c r="AG151">
        <v>1.561101582955079</v>
      </c>
      <c r="AH151">
        <v>2.6881419913624063</v>
      </c>
      <c r="AI151">
        <v>3.6533936393963318</v>
      </c>
      <c r="AJ151" s="1" t="s">
        <v>389</v>
      </c>
      <c r="AK151">
        <f t="shared" si="156"/>
        <v>2.6881419913624063</v>
      </c>
      <c r="AL151">
        <f t="shared" si="157"/>
        <v>3.6533936393963318</v>
      </c>
      <c r="AM151" s="32">
        <f t="shared" si="158"/>
        <v>2.6881419913624063</v>
      </c>
      <c r="AN151" s="75" t="s">
        <v>546</v>
      </c>
      <c r="AO151" s="75" t="s">
        <v>557</v>
      </c>
      <c r="AP151" s="86" t="s">
        <v>619</v>
      </c>
      <c r="AQ151" s="86">
        <v>14.825405921680991</v>
      </c>
      <c r="AR151">
        <v>-0.65</v>
      </c>
      <c r="AT151" s="32">
        <v>74.3</v>
      </c>
      <c r="AU151" s="32">
        <v>113.40614525139665</v>
      </c>
      <c r="AV151" s="82">
        <f t="shared" si="159"/>
        <v>0.13072841766040372</v>
      </c>
      <c r="AW151" s="82">
        <f t="shared" si="160"/>
        <v>0.6494357059463932</v>
      </c>
      <c r="AX151" s="82"/>
      <c r="AY151" s="32">
        <f t="shared" si="161"/>
        <v>0.6494357059463932</v>
      </c>
      <c r="AZ151" s="75" t="s">
        <v>546</v>
      </c>
      <c r="BA151" s="75" t="s">
        <v>557</v>
      </c>
      <c r="BB151" s="86" t="s">
        <v>619</v>
      </c>
      <c r="BC151" s="12">
        <v>14.825405921680991</v>
      </c>
      <c r="BD151">
        <v>-0.65</v>
      </c>
      <c r="BE151" s="137"/>
      <c r="BF151">
        <v>74.3</v>
      </c>
      <c r="BG151">
        <v>113.40614525139665</v>
      </c>
      <c r="BH151" s="82">
        <f t="shared" si="162"/>
        <v>0.13072841766040372</v>
      </c>
      <c r="BI151" s="82">
        <f t="shared" si="163"/>
        <v>0.6494357059463932</v>
      </c>
      <c r="BJ151" s="82">
        <f t="shared" si="164"/>
        <v>0.6551673177436119</v>
      </c>
      <c r="BK151" s="32">
        <f t="shared" si="165"/>
        <v>0.6494357059463932</v>
      </c>
      <c r="BL151" s="82" t="s">
        <v>623</v>
      </c>
      <c r="BM151" s="82" t="s">
        <v>557</v>
      </c>
      <c r="BN151" s="88" t="s">
        <v>619</v>
      </c>
      <c r="BO151">
        <v>14.263296465706132</v>
      </c>
      <c r="BP151">
        <v>1.6</v>
      </c>
      <c r="BQ151" s="137"/>
      <c r="BR151" s="92">
        <v>0</v>
      </c>
      <c r="BS151" s="82">
        <v>39.10614525139665</v>
      </c>
      <c r="BT151" s="82">
        <f t="shared" si="166"/>
        <v>0.36473286676591393</v>
      </c>
      <c r="BU151" s="52">
        <f t="shared" si="167"/>
        <v>0.040914285714285716</v>
      </c>
      <c r="BV151" s="52">
        <f t="shared" si="168"/>
        <v>0</v>
      </c>
      <c r="BW151" s="32">
        <f t="shared" si="169"/>
        <v>0.040914285714285716</v>
      </c>
      <c r="BX151" s="133">
        <v>2.1901332790035366</v>
      </c>
      <c r="BY151" s="32">
        <f t="shared" si="129"/>
        <v>0.7510431915846985</v>
      </c>
      <c r="BZ151" s="32">
        <f t="shared" si="130"/>
        <v>0.7510431915846985</v>
      </c>
      <c r="CA151" s="52">
        <v>2.327318925457871</v>
      </c>
      <c r="CB151" s="52">
        <v>2.327318925457871</v>
      </c>
      <c r="CC151" s="49">
        <f t="shared" si="131"/>
        <v>2.327318925457871</v>
      </c>
      <c r="CD151" s="49">
        <f t="shared" si="132"/>
        <v>0.3608230659045355</v>
      </c>
      <c r="CE151" s="49">
        <f t="shared" si="133"/>
        <v>0.3608230659045355</v>
      </c>
      <c r="CF151" s="49">
        <v>1.4134275618374557</v>
      </c>
      <c r="CG151" s="49">
        <f t="shared" si="134"/>
        <v>0.6676307301865989</v>
      </c>
      <c r="CH151" s="49">
        <f t="shared" si="135"/>
        <v>0.018195024240205693</v>
      </c>
      <c r="CI151" s="49">
        <f t="shared" si="136"/>
        <v>0.018195024240205693</v>
      </c>
      <c r="CJ151" s="49">
        <v>1.4134275618374557</v>
      </c>
      <c r="CK151" s="49">
        <f t="shared" si="137"/>
        <v>0.6676307301865989</v>
      </c>
      <c r="CL151" s="49">
        <f t="shared" si="170"/>
        <v>0.018195024240205693</v>
      </c>
      <c r="CM151" s="49">
        <v>3.8869257950530036</v>
      </c>
      <c r="CN151" s="49">
        <f t="shared" si="138"/>
        <v>0.09939424533064109</v>
      </c>
      <c r="CO151" s="49">
        <f t="shared" si="171"/>
        <v>0.058479959616355374</v>
      </c>
      <c r="CP151" s="10" t="s">
        <v>79</v>
      </c>
      <c r="CQ151" s="69" t="s">
        <v>126</v>
      </c>
      <c r="CR151" s="60">
        <v>1.4634146341463414</v>
      </c>
      <c r="CS151" s="60">
        <f t="shared" si="139"/>
        <v>1.4777618364418936</v>
      </c>
      <c r="CT151" s="60">
        <f t="shared" si="140"/>
        <v>1.4777618364418936</v>
      </c>
      <c r="CU151" s="32">
        <v>2.5258633963868986</v>
      </c>
      <c r="CV151" s="82">
        <f t="shared" si="141"/>
        <v>0.16227859497550767</v>
      </c>
      <c r="CW151" s="82">
        <f t="shared" si="142"/>
        <v>0.16227859497550767</v>
      </c>
      <c r="CX151">
        <v>3.4146341463414633</v>
      </c>
      <c r="CY151">
        <f t="shared" si="143"/>
        <v>0.6852770982918527</v>
      </c>
      <c r="CZ151">
        <f t="shared" si="144"/>
        <v>0.035841392345459466</v>
      </c>
      <c r="DA151">
        <f t="shared" si="145"/>
        <v>0.035841392345459466</v>
      </c>
      <c r="DB151">
        <v>3.4146341463414633</v>
      </c>
      <c r="DC151">
        <f t="shared" si="146"/>
        <v>0.6852770982918527</v>
      </c>
      <c r="DD151">
        <f t="shared" si="172"/>
        <v>0.035841392345459466</v>
      </c>
      <c r="DE151">
        <v>6.341463414634147</v>
      </c>
      <c r="DF151">
        <f t="shared" si="147"/>
        <v>0.16216027874564462</v>
      </c>
      <c r="DG151">
        <f t="shared" si="173"/>
        <v>0.12124599303135891</v>
      </c>
      <c r="DH151" s="12">
        <v>0</v>
      </c>
      <c r="DI151" s="145">
        <v>1</v>
      </c>
    </row>
    <row r="152" spans="1:113" ht="13.5">
      <c r="A152" s="19">
        <v>29</v>
      </c>
      <c r="B152" s="20" t="s">
        <v>279</v>
      </c>
      <c r="C152" t="s">
        <v>30</v>
      </c>
      <c r="D152" s="58">
        <v>32863</v>
      </c>
      <c r="E152" s="22">
        <v>103</v>
      </c>
      <c r="F152" s="20">
        <v>4</v>
      </c>
      <c r="G152" s="20">
        <v>3</v>
      </c>
      <c r="H152" s="20">
        <v>24</v>
      </c>
      <c r="I152" s="20">
        <v>7</v>
      </c>
      <c r="J152" s="104">
        <f t="shared" si="148"/>
        <v>2.9126213592233006</v>
      </c>
      <c r="K152" s="104">
        <f t="shared" si="149"/>
        <v>0.038834951456310676</v>
      </c>
      <c r="L152" s="103">
        <f t="shared" si="150"/>
        <v>1</v>
      </c>
      <c r="M152" s="103">
        <f t="shared" si="151"/>
        <v>1</v>
      </c>
      <c r="N152" s="105">
        <f t="shared" si="152"/>
        <v>9.70873786407767</v>
      </c>
      <c r="O152" s="103">
        <f t="shared" si="153"/>
        <v>1</v>
      </c>
      <c r="P152" s="105">
        <f t="shared" si="154"/>
        <v>-6.796116504854369</v>
      </c>
      <c r="Q152" s="26" t="s">
        <v>298</v>
      </c>
      <c r="R152" s="20">
        <v>0</v>
      </c>
      <c r="S152" s="22"/>
      <c r="T152" s="27">
        <v>0</v>
      </c>
      <c r="U152" s="26">
        <v>0</v>
      </c>
      <c r="V152" s="22"/>
      <c r="W152" s="28">
        <v>0</v>
      </c>
      <c r="X152" s="22" t="s">
        <v>460</v>
      </c>
      <c r="Y152" s="20">
        <v>0</v>
      </c>
      <c r="Z152" s="22" t="s">
        <v>337</v>
      </c>
      <c r="AA152" s="14">
        <v>12.445736736997482</v>
      </c>
      <c r="AB152">
        <v>2.941176470588235</v>
      </c>
      <c r="AC152" s="32">
        <v>-0.4775549188156638</v>
      </c>
      <c r="AD152" s="32">
        <f t="shared" si="155"/>
        <v>-0.4775549188156638</v>
      </c>
      <c r="AE152">
        <v>2.092292056441253</v>
      </c>
      <c r="AF152">
        <v>2.351841279211618</v>
      </c>
      <c r="AG152">
        <v>1.561101582955079</v>
      </c>
      <c r="AH152">
        <v>2.6881419913624063</v>
      </c>
      <c r="AI152">
        <v>3.6533936393963318</v>
      </c>
      <c r="AJ152" s="1" t="s">
        <v>389</v>
      </c>
      <c r="AK152">
        <f t="shared" si="156"/>
        <v>2.6881419913624063</v>
      </c>
      <c r="AL152">
        <f t="shared" si="157"/>
        <v>3.6533936393963318</v>
      </c>
      <c r="AM152" s="32">
        <f t="shared" si="158"/>
        <v>3.6533936393963318</v>
      </c>
      <c r="AN152" s="75" t="s">
        <v>546</v>
      </c>
      <c r="AO152" s="75" t="s">
        <v>557</v>
      </c>
      <c r="AP152" s="86" t="s">
        <v>619</v>
      </c>
      <c r="AQ152" s="86">
        <v>14.825405921680991</v>
      </c>
      <c r="AR152">
        <v>-0.65</v>
      </c>
      <c r="AS152">
        <v>-2.6</v>
      </c>
      <c r="AT152" s="32">
        <v>74.3</v>
      </c>
      <c r="AU152" s="32">
        <v>113.40614525139665</v>
      </c>
      <c r="AV152" s="82">
        <f t="shared" si="159"/>
        <v>0.13072841766040372</v>
      </c>
      <c r="AW152" s="82">
        <f t="shared" si="160"/>
        <v>0.6494357059463932</v>
      </c>
      <c r="AX152" s="82">
        <f>(AS152+AT152)/AU152</f>
        <v>0.6322408705547373</v>
      </c>
      <c r="AY152" s="32">
        <f t="shared" si="161"/>
        <v>0.6322408705547373</v>
      </c>
      <c r="AZ152" s="75" t="s">
        <v>546</v>
      </c>
      <c r="BA152" s="75" t="s">
        <v>557</v>
      </c>
      <c r="BB152" s="86" t="s">
        <v>619</v>
      </c>
      <c r="BC152" s="12">
        <v>14.825405921680991</v>
      </c>
      <c r="BD152">
        <v>-0.65</v>
      </c>
      <c r="BE152" s="136">
        <v>-2.6</v>
      </c>
      <c r="BF152">
        <v>74.3</v>
      </c>
      <c r="BG152">
        <v>113.40614525139665</v>
      </c>
      <c r="BH152" s="82">
        <f t="shared" si="162"/>
        <v>0.13072841766040372</v>
      </c>
      <c r="BI152" s="82">
        <f t="shared" si="163"/>
        <v>0.6494357059463932</v>
      </c>
      <c r="BJ152" s="82">
        <f t="shared" si="164"/>
        <v>0.6322408705547373</v>
      </c>
      <c r="BK152" s="32">
        <f t="shared" si="165"/>
        <v>0.6322408705547373</v>
      </c>
      <c r="BL152" s="82" t="s">
        <v>623</v>
      </c>
      <c r="BM152" s="82" t="s">
        <v>557</v>
      </c>
      <c r="BN152" s="88" t="s">
        <v>619</v>
      </c>
      <c r="BO152">
        <v>14.263296465706132</v>
      </c>
      <c r="BP152">
        <v>1.6</v>
      </c>
      <c r="BQ152" s="136">
        <v>0.5409060175794456</v>
      </c>
      <c r="BR152" s="92">
        <v>0</v>
      </c>
      <c r="BS152" s="82">
        <v>39.10614525139665</v>
      </c>
      <c r="BT152" s="82">
        <f t="shared" si="166"/>
        <v>0.36473286676591393</v>
      </c>
      <c r="BU152" s="52">
        <f t="shared" si="167"/>
        <v>0.040914285714285716</v>
      </c>
      <c r="BV152" s="52">
        <f t="shared" si="168"/>
        <v>0.013831739592388679</v>
      </c>
      <c r="BW152" s="32">
        <f t="shared" si="169"/>
        <v>0.013831739592388679</v>
      </c>
      <c r="BX152" s="133">
        <v>2.1901332790035366</v>
      </c>
      <c r="BY152" s="32">
        <f t="shared" si="129"/>
        <v>0.7510431915846985</v>
      </c>
      <c r="BZ152" s="32">
        <f t="shared" si="130"/>
        <v>2.6676881978192</v>
      </c>
      <c r="CA152" s="52">
        <v>2.327318925457871</v>
      </c>
      <c r="CB152" s="52">
        <v>2.327318925457871</v>
      </c>
      <c r="CC152" s="49">
        <f t="shared" si="131"/>
        <v>2.327318925457871</v>
      </c>
      <c r="CD152" s="49">
        <f t="shared" si="132"/>
        <v>0.3608230659045355</v>
      </c>
      <c r="CE152" s="49">
        <f t="shared" si="133"/>
        <v>1.326074713938461</v>
      </c>
      <c r="CF152" s="49">
        <v>1.4134275618374557</v>
      </c>
      <c r="CG152" s="49">
        <f t="shared" si="134"/>
        <v>0.6676307301865989</v>
      </c>
      <c r="CH152" s="49">
        <f t="shared" si="135"/>
        <v>0.018195024240205693</v>
      </c>
      <c r="CI152" s="49">
        <f t="shared" si="136"/>
        <v>0.03538985963186159</v>
      </c>
      <c r="CJ152" s="49">
        <v>1.4134275618374557</v>
      </c>
      <c r="CK152" s="49">
        <f t="shared" si="137"/>
        <v>0.6676307301865989</v>
      </c>
      <c r="CL152" s="49">
        <f t="shared" si="170"/>
        <v>0.03538985963186159</v>
      </c>
      <c r="CM152" s="49">
        <v>3.8869257950530036</v>
      </c>
      <c r="CN152" s="49">
        <f t="shared" si="138"/>
        <v>0.09939424533064109</v>
      </c>
      <c r="CO152" s="49">
        <f t="shared" si="171"/>
        <v>0.08556250573825241</v>
      </c>
      <c r="CP152" s="10" t="s">
        <v>77</v>
      </c>
      <c r="CQ152" s="69" t="s">
        <v>124</v>
      </c>
      <c r="CR152">
        <v>-0.4775549188156638</v>
      </c>
      <c r="CS152" s="60">
        <f t="shared" si="139"/>
        <v>3.4187313894038986</v>
      </c>
      <c r="CT152" s="60">
        <f t="shared" si="140"/>
        <v>0</v>
      </c>
      <c r="CU152" s="32">
        <v>1.561101582955079</v>
      </c>
      <c r="CV152" s="82">
        <f t="shared" si="141"/>
        <v>1.1270404084073273</v>
      </c>
      <c r="CW152" s="82">
        <f t="shared" si="142"/>
        <v>2.092292056441253</v>
      </c>
      <c r="CX152">
        <v>12.225405921680991</v>
      </c>
      <c r="CY152">
        <f t="shared" si="143"/>
        <v>0.7629692882151409</v>
      </c>
      <c r="CZ152">
        <f t="shared" si="144"/>
        <v>0.11353358226874766</v>
      </c>
      <c r="DA152">
        <f t="shared" si="145"/>
        <v>0.13072841766040355</v>
      </c>
      <c r="DB152">
        <v>12.225405921680991</v>
      </c>
      <c r="DC152">
        <f t="shared" si="146"/>
        <v>0.7629692882151409</v>
      </c>
      <c r="DD152">
        <f t="shared" si="172"/>
        <v>0.13072841766040355</v>
      </c>
      <c r="DE152">
        <v>14.804202483285577</v>
      </c>
      <c r="DF152">
        <f t="shared" si="147"/>
        <v>0.37856460635830264</v>
      </c>
      <c r="DG152">
        <f t="shared" si="173"/>
        <v>0.36473286676591393</v>
      </c>
      <c r="DH152" s="12">
        <v>1</v>
      </c>
      <c r="DI152" s="145">
        <v>0</v>
      </c>
    </row>
    <row r="153" spans="1:113" ht="12.75">
      <c r="A153" s="19">
        <v>25</v>
      </c>
      <c r="B153" s="20" t="s">
        <v>280</v>
      </c>
      <c r="C153" t="s">
        <v>31</v>
      </c>
      <c r="D153" s="58">
        <v>33052</v>
      </c>
      <c r="E153" s="22">
        <v>10</v>
      </c>
      <c r="F153" s="20">
        <v>3</v>
      </c>
      <c r="G153" s="20">
        <v>1</v>
      </c>
      <c r="H153" s="20">
        <v>0</v>
      </c>
      <c r="I153" s="20">
        <v>0</v>
      </c>
      <c r="J153" s="104">
        <f t="shared" si="148"/>
        <v>27.499999999999996</v>
      </c>
      <c r="K153" s="104">
        <f t="shared" si="149"/>
        <v>0.3</v>
      </c>
      <c r="L153" s="103">
        <f t="shared" si="150"/>
        <v>1</v>
      </c>
      <c r="M153" s="103">
        <f t="shared" si="151"/>
        <v>1</v>
      </c>
      <c r="N153" s="105">
        <f t="shared" si="152"/>
        <v>0</v>
      </c>
      <c r="O153" s="103">
        <f t="shared" si="153"/>
        <v>0</v>
      </c>
      <c r="P153" s="105">
        <f t="shared" si="154"/>
        <v>27.499999999999996</v>
      </c>
      <c r="Q153" s="26" t="s">
        <v>298</v>
      </c>
      <c r="R153" s="20">
        <v>0</v>
      </c>
      <c r="S153" s="22"/>
      <c r="T153" s="27">
        <v>0</v>
      </c>
      <c r="U153" s="26">
        <v>0</v>
      </c>
      <c r="V153" s="22"/>
      <c r="W153" s="28">
        <v>0</v>
      </c>
      <c r="X153" s="22"/>
      <c r="Y153" s="20">
        <v>0</v>
      </c>
      <c r="Z153" s="22" t="s">
        <v>308</v>
      </c>
      <c r="AA153" s="14">
        <v>12.445736736997482</v>
      </c>
      <c r="AB153">
        <v>2.941176470588235</v>
      </c>
      <c r="AC153" s="32">
        <v>-0.4775549188156638</v>
      </c>
      <c r="AD153" s="32">
        <f t="shared" si="155"/>
        <v>-0.4775549188156638</v>
      </c>
      <c r="AE153">
        <v>2.092292056441253</v>
      </c>
      <c r="AF153">
        <v>2.351841279211618</v>
      </c>
      <c r="AG153">
        <v>1.561101582955079</v>
      </c>
      <c r="AH153">
        <v>2.6881419913624063</v>
      </c>
      <c r="AI153">
        <v>3.6533936393963318</v>
      </c>
      <c r="AJ153" s="1" t="s">
        <v>388</v>
      </c>
      <c r="AK153">
        <f t="shared" si="156"/>
        <v>2.351841279211618</v>
      </c>
      <c r="AL153">
        <f t="shared" si="157"/>
        <v>1.561101582955079</v>
      </c>
      <c r="AM153" s="32">
        <f t="shared" si="158"/>
        <v>1.561101582955079</v>
      </c>
      <c r="AN153" s="59" t="s">
        <v>545</v>
      </c>
      <c r="AO153" s="59" t="s">
        <v>553</v>
      </c>
      <c r="AP153" s="85" t="s">
        <v>619</v>
      </c>
      <c r="AQ153" s="85">
        <v>17.724142130615363</v>
      </c>
      <c r="AR153">
        <v>6.208213944603629</v>
      </c>
      <c r="AS153">
        <v>3.033126293995859</v>
      </c>
      <c r="AT153" s="32">
        <v>13.333333333333332</v>
      </c>
      <c r="AU153" s="32">
        <v>52.28070175438596</v>
      </c>
      <c r="AV153" s="82">
        <f t="shared" si="159"/>
        <v>0.3390188259882805</v>
      </c>
      <c r="AW153" s="82">
        <f t="shared" si="160"/>
        <v>0.37378127343704926</v>
      </c>
      <c r="AX153" s="82">
        <f>(AS153+AT153)/AU153</f>
        <v>0.3130497311267665</v>
      </c>
      <c r="AY153" s="32">
        <f t="shared" si="161"/>
        <v>0.3130497311267665</v>
      </c>
      <c r="AZ153" s="59" t="s">
        <v>546</v>
      </c>
      <c r="BA153" s="59" t="s">
        <v>558</v>
      </c>
      <c r="BB153" s="85" t="s">
        <v>620</v>
      </c>
      <c r="BC153" s="12">
        <v>14.825405921680991</v>
      </c>
      <c r="BD153">
        <v>2.6737967914438503</v>
      </c>
      <c r="BE153">
        <v>12.225405921680991</v>
      </c>
      <c r="BF153" s="69">
        <v>74.3</v>
      </c>
      <c r="BG153" s="69">
        <v>113.40614525139665</v>
      </c>
      <c r="BH153" s="82">
        <f t="shared" si="162"/>
        <v>0.13072841766040372</v>
      </c>
      <c r="BI153" s="82">
        <f t="shared" si="163"/>
        <v>0.6787444950254657</v>
      </c>
      <c r="BJ153" s="82">
        <f t="shared" si="164"/>
        <v>0.7629692882151409</v>
      </c>
      <c r="BK153" s="32">
        <f t="shared" si="165"/>
        <v>0.7629692882151409</v>
      </c>
      <c r="BL153" s="82" t="s">
        <v>624</v>
      </c>
      <c r="BM153" s="82" t="s">
        <v>628</v>
      </c>
      <c r="BN153" s="88" t="s">
        <v>619</v>
      </c>
      <c r="BO153">
        <v>12.604489016236867</v>
      </c>
      <c r="BP153">
        <v>3.1938939641728115</v>
      </c>
      <c r="BQ153" s="136">
        <v>0.09551098376313276</v>
      </c>
      <c r="BR153" s="32">
        <v>0</v>
      </c>
      <c r="BS153" s="32">
        <v>20.689655172413794</v>
      </c>
      <c r="BT153" s="82">
        <f t="shared" si="166"/>
        <v>0.6092169691181152</v>
      </c>
      <c r="BU153" s="52">
        <f t="shared" si="167"/>
        <v>0.1543715416016859</v>
      </c>
      <c r="BV153" s="52">
        <f t="shared" si="168"/>
        <v>0.004616364215218083</v>
      </c>
      <c r="BW153" s="32">
        <f t="shared" si="169"/>
        <v>0.004616364215218083</v>
      </c>
      <c r="BX153" s="133">
        <v>2.1901332790035366</v>
      </c>
      <c r="BY153" s="32">
        <f t="shared" si="129"/>
        <v>0.7510431915846985</v>
      </c>
      <c r="BZ153" s="32">
        <f t="shared" si="130"/>
        <v>2.6676881978192</v>
      </c>
      <c r="CA153" s="52">
        <v>2.327318925457871</v>
      </c>
      <c r="CB153" s="52">
        <v>2.327318925457871</v>
      </c>
      <c r="CC153" s="49">
        <f t="shared" si="131"/>
        <v>2.327318925457871</v>
      </c>
      <c r="CD153" s="49">
        <f t="shared" si="132"/>
        <v>0.02452235375374734</v>
      </c>
      <c r="CE153" s="49">
        <f t="shared" si="133"/>
        <v>0.7662173425027918</v>
      </c>
      <c r="CF153" s="49">
        <v>10.695187165775401</v>
      </c>
      <c r="CG153" s="49">
        <f t="shared" si="134"/>
        <v>0.45960592900979796</v>
      </c>
      <c r="CH153" s="49">
        <f t="shared" si="135"/>
        <v>0.08582465557274871</v>
      </c>
      <c r="CI153" s="49">
        <f t="shared" si="136"/>
        <v>0.14655619788303148</v>
      </c>
      <c r="CJ153" s="49">
        <v>1.4134275618374557</v>
      </c>
      <c r="CK153" s="49">
        <f t="shared" si="137"/>
        <v>0.6676307301865989</v>
      </c>
      <c r="CL153" s="49">
        <f t="shared" si="170"/>
        <v>0.09533855802854196</v>
      </c>
      <c r="CM153" s="49">
        <v>3.3</v>
      </c>
      <c r="CN153" s="49">
        <f t="shared" si="138"/>
        <v>0.15949999999999998</v>
      </c>
      <c r="CO153" s="49">
        <f t="shared" si="171"/>
        <v>0.1548836357847819</v>
      </c>
      <c r="CP153" s="10" t="s">
        <v>78</v>
      </c>
      <c r="CQ153" s="69" t="s">
        <v>125</v>
      </c>
      <c r="CR153" s="60">
        <v>0.3390875462392109</v>
      </c>
      <c r="CS153" s="60">
        <f t="shared" si="139"/>
        <v>2.602088924349024</v>
      </c>
      <c r="CT153" s="60">
        <f t="shared" si="140"/>
        <v>0.8166424650548747</v>
      </c>
      <c r="CU153" s="32">
        <v>3.8189636296010776</v>
      </c>
      <c r="CV153" s="82">
        <f t="shared" si="141"/>
        <v>1.4671223503894595</v>
      </c>
      <c r="CW153" s="82">
        <f t="shared" si="142"/>
        <v>2.2578620466459984</v>
      </c>
      <c r="CX153">
        <v>13.871763255240445</v>
      </c>
      <c r="CY153">
        <f t="shared" si="143"/>
        <v>0.5203659414592972</v>
      </c>
      <c r="CZ153">
        <f t="shared" si="144"/>
        <v>0.1465846680222479</v>
      </c>
      <c r="DA153">
        <f t="shared" si="145"/>
        <v>0.20731621033253067</v>
      </c>
      <c r="DB153">
        <v>-6.257706535141801</v>
      </c>
      <c r="DC153">
        <f t="shared" si="146"/>
        <v>0.5999877106661485</v>
      </c>
      <c r="DD153">
        <f t="shared" si="172"/>
        <v>0.16298157754899234</v>
      </c>
      <c r="DE153">
        <v>4.284833538840937</v>
      </c>
      <c r="DF153">
        <f t="shared" si="147"/>
        <v>0.2071002877106453</v>
      </c>
      <c r="DG153">
        <f t="shared" si="173"/>
        <v>0.2024839234954272</v>
      </c>
      <c r="DH153" s="12">
        <v>0</v>
      </c>
      <c r="DI153" s="145">
        <v>1</v>
      </c>
    </row>
    <row r="154" spans="1:113" ht="12.75">
      <c r="A154" s="19">
        <v>25</v>
      </c>
      <c r="B154" s="20" t="s">
        <v>281</v>
      </c>
      <c r="C154" t="s">
        <v>32</v>
      </c>
      <c r="D154" s="58">
        <v>33052</v>
      </c>
      <c r="E154" s="22">
        <v>10</v>
      </c>
      <c r="F154" s="20">
        <v>3</v>
      </c>
      <c r="G154" s="20">
        <v>1</v>
      </c>
      <c r="H154" s="20">
        <v>0</v>
      </c>
      <c r="I154" s="20">
        <v>0</v>
      </c>
      <c r="J154" s="104">
        <f t="shared" si="148"/>
        <v>27.499999999999996</v>
      </c>
      <c r="K154" s="104">
        <f t="shared" si="149"/>
        <v>0.3</v>
      </c>
      <c r="L154" s="103">
        <f t="shared" si="150"/>
        <v>1</v>
      </c>
      <c r="M154" s="103">
        <f t="shared" si="151"/>
        <v>1</v>
      </c>
      <c r="N154" s="105">
        <f t="shared" si="152"/>
        <v>0</v>
      </c>
      <c r="O154" s="103">
        <f t="shared" si="153"/>
        <v>0</v>
      </c>
      <c r="P154" s="105">
        <f t="shared" si="154"/>
        <v>27.499999999999996</v>
      </c>
      <c r="Q154" s="26" t="s">
        <v>298</v>
      </c>
      <c r="R154" s="20">
        <v>0</v>
      </c>
      <c r="S154" s="22"/>
      <c r="T154" s="27">
        <v>0</v>
      </c>
      <c r="U154" s="26">
        <v>0</v>
      </c>
      <c r="V154" s="22"/>
      <c r="W154" s="28">
        <v>0</v>
      </c>
      <c r="X154" s="22"/>
      <c r="Y154" s="20">
        <v>0</v>
      </c>
      <c r="Z154" s="22" t="s">
        <v>308</v>
      </c>
      <c r="AA154" s="14">
        <v>12.445736736997482</v>
      </c>
      <c r="AB154">
        <v>2.941176470588235</v>
      </c>
      <c r="AC154" s="32">
        <v>-0.4775549188156638</v>
      </c>
      <c r="AD154" s="32">
        <f t="shared" si="155"/>
        <v>-0.4775549188156638</v>
      </c>
      <c r="AE154">
        <v>2.092292056441253</v>
      </c>
      <c r="AF154">
        <v>2.351841279211618</v>
      </c>
      <c r="AG154">
        <v>1.561101582955079</v>
      </c>
      <c r="AH154">
        <v>2.6881419913624063</v>
      </c>
      <c r="AI154">
        <v>3.6533936393963318</v>
      </c>
      <c r="AJ154" s="1" t="s">
        <v>388</v>
      </c>
      <c r="AK154">
        <f t="shared" si="156"/>
        <v>2.351841279211618</v>
      </c>
      <c r="AL154">
        <f t="shared" si="157"/>
        <v>1.561101582955079</v>
      </c>
      <c r="AM154" s="32">
        <f t="shared" si="158"/>
        <v>1.561101582955079</v>
      </c>
      <c r="AN154" s="59" t="s">
        <v>545</v>
      </c>
      <c r="AO154" s="59" t="s">
        <v>553</v>
      </c>
      <c r="AP154" s="85" t="s">
        <v>619</v>
      </c>
      <c r="AQ154" s="85">
        <v>17.724142130615363</v>
      </c>
      <c r="AR154">
        <v>6.208213944603629</v>
      </c>
      <c r="AS154">
        <v>3.033126293995859</v>
      </c>
      <c r="AT154" s="32">
        <v>13.333333333333332</v>
      </c>
      <c r="AU154" s="32">
        <v>52.28070175438596</v>
      </c>
      <c r="AV154" s="82">
        <f t="shared" si="159"/>
        <v>0.3390188259882805</v>
      </c>
      <c r="AW154" s="82">
        <f t="shared" si="160"/>
        <v>0.37378127343704926</v>
      </c>
      <c r="AX154" s="82">
        <f>(AS154+AT154)/AU154</f>
        <v>0.3130497311267665</v>
      </c>
      <c r="AY154" s="32">
        <f t="shared" si="161"/>
        <v>0.3130497311267665</v>
      </c>
      <c r="AZ154" s="59" t="s">
        <v>546</v>
      </c>
      <c r="BA154" s="59" t="s">
        <v>558</v>
      </c>
      <c r="BB154" s="85" t="s">
        <v>620</v>
      </c>
      <c r="BC154" s="12">
        <v>14.825405921680991</v>
      </c>
      <c r="BD154">
        <v>2.6737967914438503</v>
      </c>
      <c r="BE154">
        <v>12.225405921680991</v>
      </c>
      <c r="BF154" s="69">
        <v>74.3</v>
      </c>
      <c r="BG154" s="69">
        <v>113.40614525139665</v>
      </c>
      <c r="BH154" s="82">
        <f t="shared" si="162"/>
        <v>0.13072841766040372</v>
      </c>
      <c r="BI154" s="82">
        <f t="shared" si="163"/>
        <v>0.6787444950254657</v>
      </c>
      <c r="BJ154" s="82">
        <f t="shared" si="164"/>
        <v>0.7629692882151409</v>
      </c>
      <c r="BK154" s="32">
        <f t="shared" si="165"/>
        <v>0.7629692882151409</v>
      </c>
      <c r="BL154" s="82" t="s">
        <v>624</v>
      </c>
      <c r="BM154" s="82" t="s">
        <v>628</v>
      </c>
      <c r="BN154" s="88" t="s">
        <v>619</v>
      </c>
      <c r="BO154">
        <v>12.604489016236867</v>
      </c>
      <c r="BP154">
        <v>3.1938939641728115</v>
      </c>
      <c r="BQ154" s="136">
        <v>0.09551098376313276</v>
      </c>
      <c r="BR154" s="32">
        <v>0</v>
      </c>
      <c r="BS154" s="32">
        <v>20.689655172413794</v>
      </c>
      <c r="BT154" s="82">
        <f t="shared" si="166"/>
        <v>0.6092169691181152</v>
      </c>
      <c r="BU154" s="52">
        <f t="shared" si="167"/>
        <v>0.1543715416016859</v>
      </c>
      <c r="BV154" s="52">
        <f t="shared" si="168"/>
        <v>0.004616364215218083</v>
      </c>
      <c r="BW154" s="32">
        <f t="shared" si="169"/>
        <v>0.004616364215218083</v>
      </c>
      <c r="BX154" s="133">
        <v>2.1901332790035366</v>
      </c>
      <c r="BY154" s="32">
        <f t="shared" si="129"/>
        <v>0.7510431915846985</v>
      </c>
      <c r="BZ154" s="32">
        <f t="shared" si="130"/>
        <v>2.6676881978192</v>
      </c>
      <c r="CA154" s="52">
        <v>2.327318925457871</v>
      </c>
      <c r="CB154" s="52">
        <v>2.327318925457871</v>
      </c>
      <c r="CC154" s="49">
        <f t="shared" si="131"/>
        <v>2.327318925457871</v>
      </c>
      <c r="CD154" s="49">
        <f t="shared" si="132"/>
        <v>0.02452235375374734</v>
      </c>
      <c r="CE154" s="49">
        <f t="shared" si="133"/>
        <v>0.7662173425027918</v>
      </c>
      <c r="CF154" s="49">
        <v>10.695187165775401</v>
      </c>
      <c r="CG154" s="49">
        <f t="shared" si="134"/>
        <v>0.45960592900979796</v>
      </c>
      <c r="CH154" s="49">
        <f t="shared" si="135"/>
        <v>0.08582465557274871</v>
      </c>
      <c r="CI154" s="49">
        <f t="shared" si="136"/>
        <v>0.14655619788303148</v>
      </c>
      <c r="CJ154" s="49">
        <v>1.4134275618374557</v>
      </c>
      <c r="CK154" s="49">
        <f t="shared" si="137"/>
        <v>0.6676307301865989</v>
      </c>
      <c r="CL154" s="49">
        <f t="shared" si="170"/>
        <v>0.09533855802854196</v>
      </c>
      <c r="CM154" s="49">
        <v>3.3</v>
      </c>
      <c r="CN154" s="49">
        <f t="shared" si="138"/>
        <v>0.15949999999999998</v>
      </c>
      <c r="CO154" s="49">
        <f t="shared" si="171"/>
        <v>0.1548836357847819</v>
      </c>
      <c r="CP154" s="10" t="s">
        <v>78</v>
      </c>
      <c r="CQ154" s="69" t="s">
        <v>125</v>
      </c>
      <c r="CR154" s="60">
        <v>0.3390875462392109</v>
      </c>
      <c r="CS154" s="60">
        <f t="shared" si="139"/>
        <v>2.602088924349024</v>
      </c>
      <c r="CT154" s="60">
        <f t="shared" si="140"/>
        <v>0.8166424650548747</v>
      </c>
      <c r="CU154" s="32">
        <v>3.8189636296010776</v>
      </c>
      <c r="CV154" s="82">
        <f t="shared" si="141"/>
        <v>1.4671223503894595</v>
      </c>
      <c r="CW154" s="82">
        <f t="shared" si="142"/>
        <v>2.2578620466459984</v>
      </c>
      <c r="CX154">
        <v>13.871763255240445</v>
      </c>
      <c r="CY154">
        <f t="shared" si="143"/>
        <v>0.5203659414592972</v>
      </c>
      <c r="CZ154">
        <f t="shared" si="144"/>
        <v>0.1465846680222479</v>
      </c>
      <c r="DA154">
        <f t="shared" si="145"/>
        <v>0.20731621033253067</v>
      </c>
      <c r="DB154">
        <v>-6.257706535141801</v>
      </c>
      <c r="DC154">
        <f t="shared" si="146"/>
        <v>0.5999877106661485</v>
      </c>
      <c r="DD154">
        <f t="shared" si="172"/>
        <v>0.16298157754899234</v>
      </c>
      <c r="DE154">
        <v>4.284833538840937</v>
      </c>
      <c r="DF154">
        <f t="shared" si="147"/>
        <v>0.2071002877106453</v>
      </c>
      <c r="DG154">
        <f t="shared" si="173"/>
        <v>0.2024839234954272</v>
      </c>
      <c r="DH154" s="12">
        <v>0</v>
      </c>
      <c r="DI154" s="145">
        <v>1</v>
      </c>
    </row>
    <row r="155" spans="1:113" ht="13.5">
      <c r="A155" s="19">
        <v>14</v>
      </c>
      <c r="B155" s="20" t="s">
        <v>282</v>
      </c>
      <c r="C155" t="s">
        <v>33</v>
      </c>
      <c r="D155" s="58">
        <v>33372</v>
      </c>
      <c r="E155" s="22">
        <v>24</v>
      </c>
      <c r="F155" s="20">
        <v>4</v>
      </c>
      <c r="G155" s="20">
        <v>1</v>
      </c>
      <c r="H155" s="20">
        <v>0</v>
      </c>
      <c r="I155" s="20">
        <v>0</v>
      </c>
      <c r="J155" s="104">
        <f t="shared" si="148"/>
        <v>15.277777777777777</v>
      </c>
      <c r="K155" s="104">
        <f t="shared" si="149"/>
        <v>0.16666666666666666</v>
      </c>
      <c r="L155" s="103">
        <f t="shared" si="150"/>
        <v>1</v>
      </c>
      <c r="M155" s="103">
        <f t="shared" si="151"/>
        <v>1</v>
      </c>
      <c r="N155" s="105">
        <f t="shared" si="152"/>
        <v>0</v>
      </c>
      <c r="O155" s="103">
        <f t="shared" si="153"/>
        <v>0</v>
      </c>
      <c r="P155" s="105">
        <f t="shared" si="154"/>
        <v>15.277777777777777</v>
      </c>
      <c r="Q155" s="26" t="s">
        <v>294</v>
      </c>
      <c r="R155" s="20">
        <v>1</v>
      </c>
      <c r="S155" s="22"/>
      <c r="T155" s="27">
        <v>0</v>
      </c>
      <c r="U155" s="26">
        <v>0</v>
      </c>
      <c r="V155" s="22"/>
      <c r="W155" s="28">
        <v>0</v>
      </c>
      <c r="X155" s="22"/>
      <c r="Y155" s="20">
        <v>0</v>
      </c>
      <c r="Z155" s="22" t="s">
        <v>335</v>
      </c>
      <c r="AA155" s="14">
        <v>16.078766445402618</v>
      </c>
      <c r="AB155">
        <v>2.793857091544198</v>
      </c>
      <c r="AC155" s="32">
        <v>-0.4775549188156638</v>
      </c>
      <c r="AD155" s="32">
        <f t="shared" si="155"/>
        <v>2.793857091544198</v>
      </c>
      <c r="AE155">
        <v>2.092292056441253</v>
      </c>
      <c r="AF155">
        <v>2.351841279211618</v>
      </c>
      <c r="AG155">
        <v>1.561101582955079</v>
      </c>
      <c r="AH155">
        <v>2.6881419913624063</v>
      </c>
      <c r="AI155">
        <v>3.6533936393963318</v>
      </c>
      <c r="AJ155" s="1" t="s">
        <v>389</v>
      </c>
      <c r="AK155">
        <f t="shared" si="156"/>
        <v>2.6881419913624063</v>
      </c>
      <c r="AL155">
        <f t="shared" si="157"/>
        <v>3.6533936393963318</v>
      </c>
      <c r="AM155" s="32">
        <f t="shared" si="158"/>
        <v>2.6881419913624063</v>
      </c>
      <c r="AN155" s="75" t="s">
        <v>546</v>
      </c>
      <c r="AO155" s="75" t="s">
        <v>557</v>
      </c>
      <c r="AP155" s="86" t="s">
        <v>619</v>
      </c>
      <c r="AQ155" s="86">
        <v>14.825405921680991</v>
      </c>
      <c r="AR155">
        <v>-0.65</v>
      </c>
      <c r="AT155" s="32">
        <v>74.3</v>
      </c>
      <c r="AU155" s="32">
        <v>113.40614525139665</v>
      </c>
      <c r="AV155" s="82">
        <f t="shared" si="159"/>
        <v>0.13072841766040372</v>
      </c>
      <c r="AW155" s="82">
        <f t="shared" si="160"/>
        <v>0.6494357059463932</v>
      </c>
      <c r="AX155" s="82"/>
      <c r="AY155" s="32">
        <f t="shared" si="161"/>
        <v>0.6494357059463932</v>
      </c>
      <c r="AZ155" s="75" t="s">
        <v>546</v>
      </c>
      <c r="BA155" s="75" t="s">
        <v>557</v>
      </c>
      <c r="BB155" s="86" t="s">
        <v>619</v>
      </c>
      <c r="BC155" s="12">
        <v>14.825405921680991</v>
      </c>
      <c r="BD155">
        <v>-0.65</v>
      </c>
      <c r="BE155" s="137"/>
      <c r="BF155" s="69">
        <v>74.3</v>
      </c>
      <c r="BG155" s="69">
        <v>113.40614525139665</v>
      </c>
      <c r="BH155" s="82">
        <f t="shared" si="162"/>
        <v>0.13072841766040372</v>
      </c>
      <c r="BI155" s="82">
        <f t="shared" si="163"/>
        <v>0.6494357059463932</v>
      </c>
      <c r="BJ155" s="82">
        <f t="shared" si="164"/>
        <v>0.6551673177436119</v>
      </c>
      <c r="BK155" s="32">
        <f t="shared" si="165"/>
        <v>0.6494357059463932</v>
      </c>
      <c r="BL155" s="82" t="s">
        <v>623</v>
      </c>
      <c r="BM155" s="82" t="s">
        <v>557</v>
      </c>
      <c r="BN155" s="88" t="s">
        <v>619</v>
      </c>
      <c r="BO155">
        <v>14.263296465706132</v>
      </c>
      <c r="BP155">
        <v>1.6</v>
      </c>
      <c r="BQ155" s="137"/>
      <c r="BR155" s="92">
        <v>0</v>
      </c>
      <c r="BS155" s="82">
        <v>39.10614525139665</v>
      </c>
      <c r="BT155" s="82">
        <f t="shared" si="166"/>
        <v>0.36473286676591393</v>
      </c>
      <c r="BU155" s="52">
        <f t="shared" si="167"/>
        <v>0.040914285714285716</v>
      </c>
      <c r="BV155" s="52">
        <f t="shared" si="168"/>
        <v>0</v>
      </c>
      <c r="BW155" s="32">
        <f t="shared" si="169"/>
        <v>0.040914285714285716</v>
      </c>
      <c r="BX155" s="133">
        <v>2.1901332790035366</v>
      </c>
      <c r="BY155" s="32">
        <f t="shared" si="129"/>
        <v>0.6037238125406614</v>
      </c>
      <c r="BZ155" s="32">
        <f t="shared" si="130"/>
        <v>0.6037238125406614</v>
      </c>
      <c r="CA155" s="52">
        <v>2.327318925457871</v>
      </c>
      <c r="CB155" s="52">
        <v>2.327318925457871</v>
      </c>
      <c r="CC155" s="49">
        <f t="shared" si="131"/>
        <v>2.327318925457871</v>
      </c>
      <c r="CD155" s="49">
        <f t="shared" si="132"/>
        <v>0.3608230659045355</v>
      </c>
      <c r="CE155" s="49">
        <f t="shared" si="133"/>
        <v>0.3608230659045355</v>
      </c>
      <c r="CF155" s="49">
        <v>1.4134275618374557</v>
      </c>
      <c r="CG155" s="49">
        <f t="shared" si="134"/>
        <v>0.6676307301865989</v>
      </c>
      <c r="CH155" s="49">
        <f t="shared" si="135"/>
        <v>0.018195024240205693</v>
      </c>
      <c r="CI155" s="49">
        <f t="shared" si="136"/>
        <v>0.018195024240205693</v>
      </c>
      <c r="CJ155" s="49">
        <v>1.4134275618374557</v>
      </c>
      <c r="CK155" s="49">
        <f t="shared" si="137"/>
        <v>0.6676307301865989</v>
      </c>
      <c r="CL155" s="49">
        <f t="shared" si="170"/>
        <v>0.018195024240205693</v>
      </c>
      <c r="CM155" s="49">
        <v>3.8869257950530036</v>
      </c>
      <c r="CN155" s="49">
        <f t="shared" si="138"/>
        <v>0.09939424533064109</v>
      </c>
      <c r="CO155" s="49">
        <f t="shared" si="171"/>
        <v>0.058479959616355374</v>
      </c>
      <c r="CP155" s="10" t="s">
        <v>79</v>
      </c>
      <c r="CQ155" s="69" t="s">
        <v>126</v>
      </c>
      <c r="CR155" s="60">
        <v>1.4634146341463414</v>
      </c>
      <c r="CS155" s="60">
        <f t="shared" si="139"/>
        <v>1.3304424573978566</v>
      </c>
      <c r="CT155" s="60">
        <f t="shared" si="140"/>
        <v>1.3304424573978566</v>
      </c>
      <c r="CU155" s="32">
        <v>2.5258633963868986</v>
      </c>
      <c r="CV155" s="82">
        <f t="shared" si="141"/>
        <v>0.16227859497550767</v>
      </c>
      <c r="CW155" s="82">
        <f t="shared" si="142"/>
        <v>0.16227859497550767</v>
      </c>
      <c r="CX155">
        <v>3.4146341463414633</v>
      </c>
      <c r="CY155">
        <f t="shared" si="143"/>
        <v>0.6852770982918527</v>
      </c>
      <c r="CZ155">
        <f t="shared" si="144"/>
        <v>0.035841392345459466</v>
      </c>
      <c r="DA155">
        <f t="shared" si="145"/>
        <v>0.035841392345459466</v>
      </c>
      <c r="DB155">
        <v>3.4146341463414633</v>
      </c>
      <c r="DC155">
        <f t="shared" si="146"/>
        <v>0.6852770982918527</v>
      </c>
      <c r="DD155">
        <f t="shared" si="172"/>
        <v>0.035841392345459466</v>
      </c>
      <c r="DE155">
        <v>6.341463414634147</v>
      </c>
      <c r="DF155">
        <f t="shared" si="147"/>
        <v>0.16216027874564462</v>
      </c>
      <c r="DG155">
        <f t="shared" si="173"/>
        <v>0.12124599303135891</v>
      </c>
      <c r="DH155" s="12">
        <v>0</v>
      </c>
      <c r="DI155" s="145">
        <v>1</v>
      </c>
    </row>
    <row r="156" spans="1:113" ht="12.75">
      <c r="A156" s="19">
        <v>15</v>
      </c>
      <c r="B156" s="20" t="s">
        <v>283</v>
      </c>
      <c r="C156" t="s">
        <v>34</v>
      </c>
      <c r="D156" s="58">
        <v>33773</v>
      </c>
      <c r="E156" s="22">
        <v>44</v>
      </c>
      <c r="F156" s="20">
        <v>16</v>
      </c>
      <c r="G156" s="20">
        <v>3</v>
      </c>
      <c r="H156" s="20">
        <v>4</v>
      </c>
      <c r="I156" s="20">
        <v>4</v>
      </c>
      <c r="J156" s="104">
        <f t="shared" si="148"/>
        <v>27.27272727272727</v>
      </c>
      <c r="K156" s="104">
        <f t="shared" si="149"/>
        <v>0.36363636363636365</v>
      </c>
      <c r="L156" s="103">
        <f t="shared" si="150"/>
        <v>1</v>
      </c>
      <c r="M156" s="103">
        <f t="shared" si="151"/>
        <v>1</v>
      </c>
      <c r="N156" s="105">
        <f t="shared" si="152"/>
        <v>6.0606060606060606</v>
      </c>
      <c r="O156" s="103">
        <f t="shared" si="153"/>
        <v>1</v>
      </c>
      <c r="P156" s="105">
        <f t="shared" si="154"/>
        <v>21.21212121212121</v>
      </c>
      <c r="Q156" s="26" t="s">
        <v>294</v>
      </c>
      <c r="R156" s="20">
        <v>1</v>
      </c>
      <c r="S156" s="22"/>
      <c r="T156" s="27">
        <v>1</v>
      </c>
      <c r="U156" s="26">
        <v>0</v>
      </c>
      <c r="V156" s="22"/>
      <c r="W156" s="28">
        <v>1</v>
      </c>
      <c r="X156" s="22" t="s">
        <v>461</v>
      </c>
      <c r="Y156" s="20">
        <v>1</v>
      </c>
      <c r="Z156" s="22" t="s">
        <v>334</v>
      </c>
      <c r="AA156" s="14">
        <v>15.066452168298184</v>
      </c>
      <c r="AB156">
        <v>2.578070695301964</v>
      </c>
      <c r="AC156" s="32">
        <v>0.53475935828877</v>
      </c>
      <c r="AD156" s="32">
        <f t="shared" si="155"/>
        <v>2.578070695301964</v>
      </c>
      <c r="AE156">
        <v>2.0587512538802533</v>
      </c>
      <c r="AF156">
        <v>2.307213997048916</v>
      </c>
      <c r="AG156">
        <v>1.5946423855160785</v>
      </c>
      <c r="AH156">
        <v>2.8262999548778716</v>
      </c>
      <c r="AI156">
        <v>3.6533936393963318</v>
      </c>
      <c r="AJ156" s="1" t="s">
        <v>389</v>
      </c>
      <c r="AK156">
        <f t="shared" si="156"/>
        <v>2.8262999548778716</v>
      </c>
      <c r="AL156">
        <f t="shared" si="157"/>
        <v>3.6533936393963318</v>
      </c>
      <c r="AM156" s="32">
        <f t="shared" si="158"/>
        <v>2.8262999548778716</v>
      </c>
      <c r="AN156" s="76" t="s">
        <v>549</v>
      </c>
      <c r="AO156" s="76" t="s">
        <v>554</v>
      </c>
      <c r="AP156" s="87" t="s">
        <v>619</v>
      </c>
      <c r="AQ156" s="87">
        <v>4.2</v>
      </c>
      <c r="AR156">
        <v>0.5409060175794456</v>
      </c>
      <c r="AT156" s="32">
        <v>0</v>
      </c>
      <c r="AU156" s="32">
        <v>37.95986622073579</v>
      </c>
      <c r="AV156" s="82">
        <f t="shared" si="159"/>
        <v>0.1106431718061674</v>
      </c>
      <c r="AW156" s="82">
        <f t="shared" si="160"/>
        <v>0.014249418436674379</v>
      </c>
      <c r="AX156" s="82"/>
      <c r="AY156" s="32">
        <f t="shared" si="161"/>
        <v>0.014249418436674379</v>
      </c>
      <c r="AZ156" s="76" t="s">
        <v>546</v>
      </c>
      <c r="BA156" s="76" t="s">
        <v>557</v>
      </c>
      <c r="BB156" s="87" t="s">
        <v>619</v>
      </c>
      <c r="BC156" s="12">
        <v>9.9</v>
      </c>
      <c r="BD156">
        <v>-0.6761325219743068</v>
      </c>
      <c r="BE156" s="137"/>
      <c r="BF156" s="69">
        <v>74.3</v>
      </c>
      <c r="BG156" s="69">
        <v>113.40614525139665</v>
      </c>
      <c r="BH156" s="82">
        <f t="shared" si="162"/>
        <v>0.08729685660379218</v>
      </c>
      <c r="BI156" s="82">
        <f t="shared" si="163"/>
        <v>0.6492052729137178</v>
      </c>
      <c r="BJ156" s="82">
        <f t="shared" si="164"/>
        <v>0.6551673177436119</v>
      </c>
      <c r="BK156" s="32">
        <f t="shared" si="165"/>
        <v>0.6492052729137178</v>
      </c>
      <c r="BL156" s="82" t="s">
        <v>549</v>
      </c>
      <c r="BM156" s="82" t="s">
        <v>554</v>
      </c>
      <c r="BN156" s="88" t="s">
        <v>619</v>
      </c>
      <c r="BO156">
        <v>4.2</v>
      </c>
      <c r="BP156">
        <v>0.5409060175794456</v>
      </c>
      <c r="BQ156" s="137"/>
      <c r="BR156" s="32">
        <v>0</v>
      </c>
      <c r="BS156" s="32">
        <v>37.95986622073579</v>
      </c>
      <c r="BT156" s="82">
        <f t="shared" si="166"/>
        <v>0.1106431718061674</v>
      </c>
      <c r="BU156" s="52">
        <f t="shared" si="167"/>
        <v>0.014249418436674379</v>
      </c>
      <c r="BV156" s="52">
        <f t="shared" si="168"/>
        <v>0</v>
      </c>
      <c r="BW156" s="32">
        <f t="shared" si="169"/>
        <v>0.014249418436674379</v>
      </c>
      <c r="BX156" s="133">
        <v>2.1901332790035366</v>
      </c>
      <c r="BY156" s="32">
        <f t="shared" si="129"/>
        <v>0.38793741629842726</v>
      </c>
      <c r="BZ156" s="32">
        <f t="shared" si="130"/>
        <v>0.38793741629842726</v>
      </c>
      <c r="CA156" s="52">
        <v>2.327318925457871</v>
      </c>
      <c r="CB156" s="52">
        <v>2.327318925457871</v>
      </c>
      <c r="CC156" s="49">
        <f t="shared" si="131"/>
        <v>2.327318925457871</v>
      </c>
      <c r="CD156" s="49">
        <f t="shared" si="132"/>
        <v>0.4989810294200008</v>
      </c>
      <c r="CE156" s="49">
        <f t="shared" si="133"/>
        <v>0.4989810294200008</v>
      </c>
      <c r="CF156" s="49">
        <v>0.2466091245376079</v>
      </c>
      <c r="CG156" s="49">
        <f t="shared" si="134"/>
        <v>0.00649657517504359</v>
      </c>
      <c r="CH156" s="49">
        <f t="shared" si="135"/>
        <v>0.007752843261630789</v>
      </c>
      <c r="CI156" s="49">
        <f t="shared" si="136"/>
        <v>0.007752843261630789</v>
      </c>
      <c r="CJ156" s="49">
        <v>1.4134275618374557</v>
      </c>
      <c r="CK156" s="49">
        <f t="shared" si="137"/>
        <v>0.6676307301865989</v>
      </c>
      <c r="CL156" s="49">
        <f t="shared" si="170"/>
        <v>0.01842545727288114</v>
      </c>
      <c r="CM156" s="49">
        <v>0.2466091245376079</v>
      </c>
      <c r="CN156" s="49">
        <f t="shared" si="138"/>
        <v>0.00649657517504359</v>
      </c>
      <c r="CO156" s="49">
        <f t="shared" si="171"/>
        <v>0.007752843261630789</v>
      </c>
      <c r="CP156" s="10" t="s">
        <v>79</v>
      </c>
      <c r="CQ156" s="69" t="s">
        <v>126</v>
      </c>
      <c r="CR156" s="60">
        <v>1.4634146341463414</v>
      </c>
      <c r="CS156" s="60">
        <f t="shared" si="139"/>
        <v>1.1146560611556224</v>
      </c>
      <c r="CT156" s="60">
        <f t="shared" si="140"/>
        <v>1.1146560611556224</v>
      </c>
      <c r="CU156" s="32">
        <v>2.5258633963868986</v>
      </c>
      <c r="CV156" s="82">
        <f t="shared" si="141"/>
        <v>0.30043655849097295</v>
      </c>
      <c r="CW156" s="82">
        <f t="shared" si="142"/>
        <v>0.30043655849097295</v>
      </c>
      <c r="CX156">
        <v>0</v>
      </c>
      <c r="CY156">
        <f t="shared" si="143"/>
        <v>0</v>
      </c>
      <c r="CZ156">
        <f t="shared" si="144"/>
        <v>0.014249418436674379</v>
      </c>
      <c r="DA156">
        <f t="shared" si="145"/>
        <v>0.014249418436674379</v>
      </c>
      <c r="DB156">
        <v>3.4146341463414633</v>
      </c>
      <c r="DC156">
        <f t="shared" si="146"/>
        <v>0.6852770982918527</v>
      </c>
      <c r="DD156">
        <f t="shared" si="172"/>
        <v>0.036071825378134914</v>
      </c>
      <c r="DE156">
        <v>0</v>
      </c>
      <c r="DF156">
        <f t="shared" si="147"/>
        <v>0</v>
      </c>
      <c r="DG156">
        <f t="shared" si="173"/>
        <v>0.014249418436674379</v>
      </c>
      <c r="DH156" s="12">
        <v>0</v>
      </c>
      <c r="DI156" s="145">
        <v>1</v>
      </c>
    </row>
    <row r="157" spans="1:113" ht="12.75">
      <c r="A157" s="19">
        <v>11</v>
      </c>
      <c r="B157" s="20" t="s">
        <v>284</v>
      </c>
      <c r="C157" t="s">
        <v>35</v>
      </c>
      <c r="D157" s="58">
        <v>33896</v>
      </c>
      <c r="E157" s="22">
        <v>36</v>
      </c>
      <c r="F157" s="20">
        <v>7</v>
      </c>
      <c r="G157" s="20">
        <v>3</v>
      </c>
      <c r="H157" s="20">
        <v>2</v>
      </c>
      <c r="I157" s="20">
        <v>3</v>
      </c>
      <c r="J157" s="104">
        <f t="shared" si="148"/>
        <v>14.583333333333334</v>
      </c>
      <c r="K157" s="104">
        <f t="shared" si="149"/>
        <v>0.19444444444444445</v>
      </c>
      <c r="L157" s="103">
        <f t="shared" si="150"/>
        <v>1</v>
      </c>
      <c r="M157" s="103">
        <f t="shared" si="151"/>
        <v>1</v>
      </c>
      <c r="N157" s="105">
        <f t="shared" si="152"/>
        <v>4.166666666666666</v>
      </c>
      <c r="O157" s="103">
        <f t="shared" si="153"/>
        <v>1</v>
      </c>
      <c r="P157" s="105">
        <f t="shared" si="154"/>
        <v>10.416666666666668</v>
      </c>
      <c r="Q157" s="26" t="s">
        <v>294</v>
      </c>
      <c r="R157" s="20">
        <v>1</v>
      </c>
      <c r="S157" s="22"/>
      <c r="T157" s="27">
        <v>0</v>
      </c>
      <c r="U157" s="26">
        <v>1</v>
      </c>
      <c r="V157" s="22" t="s">
        <v>378</v>
      </c>
      <c r="W157" s="28">
        <v>1</v>
      </c>
      <c r="X157" s="22" t="s">
        <v>462</v>
      </c>
      <c r="Y157" s="20">
        <v>1</v>
      </c>
      <c r="Z157" s="22" t="s">
        <v>336</v>
      </c>
      <c r="AA157" s="14">
        <v>15.066452168298184</v>
      </c>
      <c r="AB157">
        <v>2.578070695301964</v>
      </c>
      <c r="AC157" s="32">
        <v>0.53475935828877</v>
      </c>
      <c r="AD157" s="32">
        <f t="shared" si="155"/>
        <v>2.578070695301964</v>
      </c>
      <c r="AE157">
        <v>2.0587512538802533</v>
      </c>
      <c r="AF157">
        <v>2.058279132111426</v>
      </c>
      <c r="AG157">
        <v>1.5946423855160785</v>
      </c>
      <c r="AH157">
        <v>2.8262999548778716</v>
      </c>
      <c r="AI157">
        <v>3.6533936393963318</v>
      </c>
      <c r="AJ157" s="1" t="s">
        <v>388</v>
      </c>
      <c r="AK157">
        <f t="shared" si="156"/>
        <v>2.058279132111426</v>
      </c>
      <c r="AL157">
        <f t="shared" si="157"/>
        <v>1.5946423855160785</v>
      </c>
      <c r="AM157" s="32">
        <f t="shared" si="158"/>
        <v>2.058279132111426</v>
      </c>
      <c r="AN157" t="s">
        <v>547</v>
      </c>
      <c r="AO157" t="s">
        <v>558</v>
      </c>
      <c r="AP157" s="1" t="s">
        <v>620</v>
      </c>
      <c r="AQ157" s="1">
        <v>9.9</v>
      </c>
      <c r="AR157">
        <v>1.5310699007996291</v>
      </c>
      <c r="AT157" s="32">
        <v>74.3</v>
      </c>
      <c r="AU157" s="32">
        <v>113.40614525139665</v>
      </c>
      <c r="AV157" s="82">
        <f t="shared" si="159"/>
        <v>0.08729685660379218</v>
      </c>
      <c r="AW157" s="82">
        <f t="shared" si="160"/>
        <v>0.6686680843679037</v>
      </c>
      <c r="AX157" s="82"/>
      <c r="AY157" s="32">
        <f t="shared" si="161"/>
        <v>0.6686680843679037</v>
      </c>
      <c r="AZ157" s="59" t="s">
        <v>547</v>
      </c>
      <c r="BA157" t="s">
        <v>558</v>
      </c>
      <c r="BB157" s="1" t="s">
        <v>620</v>
      </c>
      <c r="BC157" s="12">
        <v>9.9</v>
      </c>
      <c r="BD157">
        <v>1.5310699007996291</v>
      </c>
      <c r="BE157" s="137"/>
      <c r="BF157">
        <v>74.3</v>
      </c>
      <c r="BG157">
        <v>113.40614525139665</v>
      </c>
      <c r="BH157" s="82">
        <f t="shared" si="162"/>
        <v>0.08729685660379218</v>
      </c>
      <c r="BI157" s="82">
        <f t="shared" si="163"/>
        <v>0.6686680843679037</v>
      </c>
      <c r="BJ157" s="82">
        <f t="shared" si="164"/>
        <v>0.6551673177436119</v>
      </c>
      <c r="BK157" s="32">
        <f t="shared" si="165"/>
        <v>0.6686680843679037</v>
      </c>
      <c r="BL157" s="82" t="s">
        <v>625</v>
      </c>
      <c r="BM157" s="82" t="s">
        <v>629</v>
      </c>
      <c r="BN157" s="88" t="s">
        <v>619</v>
      </c>
      <c r="BO157">
        <v>4.078174959226705</v>
      </c>
      <c r="BP157">
        <v>1.231818181818182</v>
      </c>
      <c r="BQ157" s="137"/>
      <c r="BR157" s="32">
        <v>0</v>
      </c>
      <c r="BS157" s="32">
        <v>17.391304347826086</v>
      </c>
      <c r="BT157" s="82">
        <f t="shared" si="166"/>
        <v>0.23449506015553553</v>
      </c>
      <c r="BU157" s="52">
        <f t="shared" si="167"/>
        <v>0.07082954545454546</v>
      </c>
      <c r="BV157" s="52">
        <f t="shared" si="168"/>
        <v>0</v>
      </c>
      <c r="BW157" s="32">
        <f t="shared" si="169"/>
        <v>0.07082954545454546</v>
      </c>
      <c r="BX157" s="133">
        <v>2.1901332790035366</v>
      </c>
      <c r="BY157" s="32">
        <f t="shared" si="129"/>
        <v>0.38793741629842726</v>
      </c>
      <c r="BZ157" s="32">
        <f t="shared" si="130"/>
        <v>0.38793741629842726</v>
      </c>
      <c r="CA157" s="52">
        <v>2.327318925457871</v>
      </c>
      <c r="CB157" s="52">
        <v>2.327318925457871</v>
      </c>
      <c r="CC157" s="49">
        <f t="shared" si="131"/>
        <v>2.327318925457871</v>
      </c>
      <c r="CD157" s="49">
        <f t="shared" si="132"/>
        <v>0.2690397933464448</v>
      </c>
      <c r="CE157" s="49">
        <f t="shared" si="133"/>
        <v>0.2690397933464448</v>
      </c>
      <c r="CF157" s="49">
        <v>1.4134275618374557</v>
      </c>
      <c r="CG157" s="49">
        <f t="shared" si="134"/>
        <v>0.6676307301865989</v>
      </c>
      <c r="CH157" s="49">
        <f t="shared" si="135"/>
        <v>0.0010373541813047948</v>
      </c>
      <c r="CI157" s="49">
        <f t="shared" si="136"/>
        <v>0.0010373541813047948</v>
      </c>
      <c r="CJ157" s="49">
        <v>1.4134275618374557</v>
      </c>
      <c r="CK157" s="49">
        <f t="shared" si="137"/>
        <v>0.6676307301865989</v>
      </c>
      <c r="CL157" s="49">
        <f t="shared" si="170"/>
        <v>0.0010373541813047948</v>
      </c>
      <c r="CM157" s="49">
        <v>1.4134275618374559</v>
      </c>
      <c r="CN157" s="49">
        <f t="shared" si="138"/>
        <v>0.08127208480565372</v>
      </c>
      <c r="CO157" s="49">
        <f t="shared" si="171"/>
        <v>0.010442539351108254</v>
      </c>
      <c r="CP157" s="10" t="s">
        <v>78</v>
      </c>
      <c r="CQ157" s="69" t="s">
        <v>125</v>
      </c>
      <c r="CR157" s="60">
        <v>0.3390875462392109</v>
      </c>
      <c r="CS157" s="60">
        <f t="shared" si="139"/>
        <v>2.238983149062753</v>
      </c>
      <c r="CT157" s="60">
        <f t="shared" si="140"/>
        <v>2.238983149062753</v>
      </c>
      <c r="CU157" s="32">
        <v>3.8189636296010776</v>
      </c>
      <c r="CV157" s="82">
        <f t="shared" si="141"/>
        <v>1.7606844974896516</v>
      </c>
      <c r="CW157" s="82">
        <f t="shared" si="142"/>
        <v>1.7606844974896516</v>
      </c>
      <c r="CX157">
        <v>-6.257706535141801</v>
      </c>
      <c r="CY157">
        <f t="shared" si="143"/>
        <v>0.5999877106661485</v>
      </c>
      <c r="CZ157">
        <f t="shared" si="144"/>
        <v>0.06868037370175517</v>
      </c>
      <c r="DA157">
        <f t="shared" si="145"/>
        <v>0.06868037370175517</v>
      </c>
      <c r="DB157">
        <v>-6.257706535141801</v>
      </c>
      <c r="DC157">
        <f t="shared" si="146"/>
        <v>0.5999877106661485</v>
      </c>
      <c r="DD157">
        <f t="shared" si="172"/>
        <v>0.06868037370175517</v>
      </c>
      <c r="DE157">
        <v>4.778051787916153</v>
      </c>
      <c r="DF157">
        <f t="shared" si="147"/>
        <v>0.27473797780517883</v>
      </c>
      <c r="DG157">
        <f t="shared" si="173"/>
        <v>0.20390843235063338</v>
      </c>
      <c r="DH157" s="12">
        <v>1</v>
      </c>
      <c r="DI157" s="145">
        <v>1</v>
      </c>
    </row>
    <row r="158" spans="1:113" ht="13.5">
      <c r="A158" s="19">
        <v>10</v>
      </c>
      <c r="B158" s="20" t="s">
        <v>285</v>
      </c>
      <c r="C158" t="s">
        <v>36</v>
      </c>
      <c r="D158" s="58">
        <v>33630</v>
      </c>
      <c r="E158" s="22">
        <v>39</v>
      </c>
      <c r="F158" s="20">
        <v>10</v>
      </c>
      <c r="G158" s="20">
        <v>1</v>
      </c>
      <c r="H158" s="20">
        <v>3</v>
      </c>
      <c r="I158" s="20">
        <v>2</v>
      </c>
      <c r="J158" s="104">
        <f t="shared" si="148"/>
        <v>23.504273504273502</v>
      </c>
      <c r="K158" s="104">
        <f t="shared" si="149"/>
        <v>0.2564102564102564</v>
      </c>
      <c r="L158" s="103">
        <f t="shared" si="150"/>
        <v>1</v>
      </c>
      <c r="M158" s="103">
        <f t="shared" si="151"/>
        <v>1</v>
      </c>
      <c r="N158" s="105">
        <f t="shared" si="152"/>
        <v>6.4102564102564115</v>
      </c>
      <c r="O158" s="103">
        <f t="shared" si="153"/>
        <v>1</v>
      </c>
      <c r="P158" s="105">
        <f t="shared" si="154"/>
        <v>17.09401709401709</v>
      </c>
      <c r="Q158" s="26" t="s">
        <v>298</v>
      </c>
      <c r="R158" s="20">
        <v>0</v>
      </c>
      <c r="S158" s="22"/>
      <c r="T158" s="27">
        <v>0</v>
      </c>
      <c r="U158" s="26">
        <v>0</v>
      </c>
      <c r="V158" s="22"/>
      <c r="W158" s="28">
        <v>0</v>
      </c>
      <c r="X158" s="22" t="s">
        <v>463</v>
      </c>
      <c r="Y158" s="20">
        <v>0</v>
      </c>
      <c r="Z158" s="22" t="s">
        <v>329</v>
      </c>
      <c r="AA158" s="14">
        <v>16.078766445402618</v>
      </c>
      <c r="AB158">
        <v>2.793857091544198</v>
      </c>
      <c r="AC158" s="32">
        <v>-0.4775549188156638</v>
      </c>
      <c r="AD158" s="32">
        <f t="shared" si="155"/>
        <v>-0.4775549188156638</v>
      </c>
      <c r="AE158">
        <v>2.092292056441253</v>
      </c>
      <c r="AF158">
        <v>2.307213997048916</v>
      </c>
      <c r="AG158">
        <v>1.561101582955079</v>
      </c>
      <c r="AH158">
        <v>2.6362370433058446</v>
      </c>
      <c r="AI158">
        <v>3.6533936393963318</v>
      </c>
      <c r="AJ158" s="1" t="s">
        <v>389</v>
      </c>
      <c r="AK158">
        <f t="shared" si="156"/>
        <v>2.6362370433058446</v>
      </c>
      <c r="AL158">
        <f t="shared" si="157"/>
        <v>3.6533936393963318</v>
      </c>
      <c r="AM158" s="32">
        <f t="shared" si="158"/>
        <v>3.6533936393963318</v>
      </c>
      <c r="AN158" s="75" t="s">
        <v>546</v>
      </c>
      <c r="AO158" s="75" t="s">
        <v>557</v>
      </c>
      <c r="AP158" s="86" t="s">
        <v>619</v>
      </c>
      <c r="AQ158" s="86">
        <v>14.825405921680991</v>
      </c>
      <c r="AR158">
        <v>-0.6761325219743068</v>
      </c>
      <c r="AS158">
        <v>-2.6</v>
      </c>
      <c r="AT158" s="32">
        <v>74.3</v>
      </c>
      <c r="AU158" s="32">
        <v>113.40614525139665</v>
      </c>
      <c r="AV158" s="82">
        <f t="shared" si="159"/>
        <v>0.13072841766040372</v>
      </c>
      <c r="AW158" s="82">
        <f t="shared" si="160"/>
        <v>0.6492052729137178</v>
      </c>
      <c r="AX158" s="82">
        <f>(AS158+AT158)/AU158</f>
        <v>0.6322408705547373</v>
      </c>
      <c r="AY158" s="32">
        <f t="shared" si="161"/>
        <v>0.6322408705547373</v>
      </c>
      <c r="AZ158" s="75" t="s">
        <v>546</v>
      </c>
      <c r="BA158" s="75" t="s">
        <v>557</v>
      </c>
      <c r="BB158" s="86" t="s">
        <v>619</v>
      </c>
      <c r="BC158" s="12">
        <v>14.825405921680991</v>
      </c>
      <c r="BD158">
        <v>-0.6761325219743068</v>
      </c>
      <c r="BE158" s="136">
        <v>-2.6</v>
      </c>
      <c r="BF158">
        <v>74.3</v>
      </c>
      <c r="BG158">
        <v>113.40614525139665</v>
      </c>
      <c r="BH158" s="82">
        <f t="shared" si="162"/>
        <v>0.13072841766040372</v>
      </c>
      <c r="BI158" s="82">
        <f t="shared" si="163"/>
        <v>0.6492052729137178</v>
      </c>
      <c r="BJ158" s="82">
        <f t="shared" si="164"/>
        <v>0.6322408705547373</v>
      </c>
      <c r="BK158" s="32">
        <f t="shared" si="165"/>
        <v>0.6322408705547373</v>
      </c>
      <c r="BL158" s="82" t="s">
        <v>623</v>
      </c>
      <c r="BM158" s="82" t="s">
        <v>557</v>
      </c>
      <c r="BN158" s="88" t="s">
        <v>619</v>
      </c>
      <c r="BO158">
        <v>14.263296465706132</v>
      </c>
      <c r="BP158">
        <v>1.6</v>
      </c>
      <c r="BQ158" s="136">
        <v>0.5409060175794456</v>
      </c>
      <c r="BR158" s="92">
        <v>0</v>
      </c>
      <c r="BS158" s="82">
        <v>39.10614525139665</v>
      </c>
      <c r="BT158" s="82">
        <f t="shared" si="166"/>
        <v>0.36473286676591393</v>
      </c>
      <c r="BU158" s="52">
        <f t="shared" si="167"/>
        <v>0.040914285714285716</v>
      </c>
      <c r="BV158" s="52">
        <f t="shared" si="168"/>
        <v>0.013831739592388679</v>
      </c>
      <c r="BW158" s="32">
        <f t="shared" si="169"/>
        <v>0.013831739592388679</v>
      </c>
      <c r="BX158" s="133">
        <v>2.1901332790035366</v>
      </c>
      <c r="BY158" s="32">
        <f t="shared" si="129"/>
        <v>0.6037238125406614</v>
      </c>
      <c r="BZ158" s="32">
        <f t="shared" si="130"/>
        <v>2.6676881978192</v>
      </c>
      <c r="CA158" s="52">
        <v>2.327318925457871</v>
      </c>
      <c r="CB158" s="52">
        <v>2.327318925457871</v>
      </c>
      <c r="CC158" s="49">
        <f t="shared" si="131"/>
        <v>2.327318925457871</v>
      </c>
      <c r="CD158" s="49">
        <f t="shared" si="132"/>
        <v>0.30891811784797385</v>
      </c>
      <c r="CE158" s="49">
        <f t="shared" si="133"/>
        <v>1.326074713938461</v>
      </c>
      <c r="CF158" s="49">
        <v>1.4134275618374557</v>
      </c>
      <c r="CG158" s="49">
        <f t="shared" si="134"/>
        <v>0.6676307301865989</v>
      </c>
      <c r="CH158" s="49">
        <f t="shared" si="135"/>
        <v>0.01842545727288114</v>
      </c>
      <c r="CI158" s="49">
        <f t="shared" si="136"/>
        <v>0.03538985963186159</v>
      </c>
      <c r="CJ158" s="49">
        <v>1.4134275618374557</v>
      </c>
      <c r="CK158" s="49">
        <f t="shared" si="137"/>
        <v>0.6676307301865989</v>
      </c>
      <c r="CL158" s="49">
        <f t="shared" si="170"/>
        <v>0.03538985963186159</v>
      </c>
      <c r="CM158" s="49">
        <v>3.8869257950530036</v>
      </c>
      <c r="CN158" s="49">
        <f t="shared" si="138"/>
        <v>0.09939424533064109</v>
      </c>
      <c r="CO158" s="49">
        <f t="shared" si="171"/>
        <v>0.08556250573825241</v>
      </c>
      <c r="CP158" s="10" t="s">
        <v>80</v>
      </c>
      <c r="CQ158" s="69" t="s">
        <v>127</v>
      </c>
      <c r="CR158" s="60">
        <v>0</v>
      </c>
      <c r="CS158" s="60">
        <f t="shared" si="139"/>
        <v>2.793857091544198</v>
      </c>
      <c r="CT158" s="60">
        <f t="shared" si="140"/>
        <v>0.4775549188156638</v>
      </c>
      <c r="CU158" s="32">
        <v>1.1230971464079254</v>
      </c>
      <c r="CV158" s="82">
        <f t="shared" si="141"/>
        <v>1.5131398968979193</v>
      </c>
      <c r="CW158" s="82">
        <f t="shared" si="142"/>
        <v>2.5302964929884064</v>
      </c>
      <c r="CX158">
        <v>21.818181818181817</v>
      </c>
      <c r="CY158">
        <f t="shared" si="143"/>
        <v>0.8475570843635395</v>
      </c>
      <c r="CZ158">
        <f t="shared" si="144"/>
        <v>0.19835181144982172</v>
      </c>
      <c r="DA158">
        <f t="shared" si="145"/>
        <v>0.21531621380880217</v>
      </c>
      <c r="DB158">
        <v>21.818181818181817</v>
      </c>
      <c r="DC158">
        <f t="shared" si="146"/>
        <v>0.8475570843635395</v>
      </c>
      <c r="DD158">
        <f t="shared" si="172"/>
        <v>0.21531621380880217</v>
      </c>
      <c r="DE158">
        <v>21.818181818181817</v>
      </c>
      <c r="DF158">
        <f t="shared" si="147"/>
        <v>0.5579220779220779</v>
      </c>
      <c r="DG158">
        <f t="shared" si="173"/>
        <v>0.5440903383296892</v>
      </c>
      <c r="DH158" s="12">
        <v>0</v>
      </c>
      <c r="DI158" s="145">
        <v>0</v>
      </c>
    </row>
    <row r="159" spans="1:113" ht="12.75">
      <c r="A159" s="19">
        <v>13</v>
      </c>
      <c r="B159" s="20" t="s">
        <v>286</v>
      </c>
      <c r="C159" t="s">
        <v>37</v>
      </c>
      <c r="D159" s="58">
        <v>34271</v>
      </c>
      <c r="E159" s="22">
        <v>9</v>
      </c>
      <c r="F159" s="20">
        <v>3</v>
      </c>
      <c r="G159" s="20">
        <v>1</v>
      </c>
      <c r="H159" s="20">
        <v>0</v>
      </c>
      <c r="I159" s="20">
        <v>0</v>
      </c>
      <c r="J159" s="104">
        <f t="shared" si="148"/>
        <v>30.555555555555554</v>
      </c>
      <c r="K159" s="104">
        <f t="shared" si="149"/>
        <v>0.3333333333333333</v>
      </c>
      <c r="L159" s="103">
        <f t="shared" si="150"/>
        <v>1</v>
      </c>
      <c r="M159" s="103">
        <f t="shared" si="151"/>
        <v>1</v>
      </c>
      <c r="N159" s="105">
        <f t="shared" si="152"/>
        <v>0</v>
      </c>
      <c r="O159" s="103">
        <f t="shared" si="153"/>
        <v>0</v>
      </c>
      <c r="P159" s="105">
        <f t="shared" si="154"/>
        <v>30.555555555555554</v>
      </c>
      <c r="Q159" s="26" t="s">
        <v>294</v>
      </c>
      <c r="R159" s="20">
        <v>1</v>
      </c>
      <c r="S159" s="22"/>
      <c r="T159" s="27">
        <v>0</v>
      </c>
      <c r="U159" s="26">
        <v>0</v>
      </c>
      <c r="V159" s="22"/>
      <c r="W159" s="28">
        <v>0</v>
      </c>
      <c r="X159" s="22"/>
      <c r="Y159" s="20">
        <v>0</v>
      </c>
      <c r="Z159" s="22" t="s">
        <v>308</v>
      </c>
      <c r="AA159" s="14">
        <v>11.968181818181819</v>
      </c>
      <c r="AB159">
        <v>0.9</v>
      </c>
      <c r="AC159" s="32">
        <v>0</v>
      </c>
      <c r="AD159" s="32">
        <f t="shared" si="155"/>
        <v>0.9</v>
      </c>
      <c r="AE159">
        <v>1.5955897172977176</v>
      </c>
      <c r="AF159">
        <v>1.8243390743328924</v>
      </c>
      <c r="AG159">
        <v>1.5946423855160785</v>
      </c>
      <c r="AH159">
        <v>2.6362370433058446</v>
      </c>
      <c r="AI159">
        <v>3.190232102813796</v>
      </c>
      <c r="AJ159" s="1" t="s">
        <v>388</v>
      </c>
      <c r="AK159">
        <f t="shared" si="156"/>
        <v>1.8243390743328924</v>
      </c>
      <c r="AL159">
        <f t="shared" si="157"/>
        <v>1.5946423855160785</v>
      </c>
      <c r="AM159" s="32">
        <f t="shared" si="158"/>
        <v>1.8243390743328924</v>
      </c>
      <c r="AN159" s="59" t="s">
        <v>545</v>
      </c>
      <c r="AO159" s="59" t="s">
        <v>553</v>
      </c>
      <c r="AP159" s="85" t="s">
        <v>619</v>
      </c>
      <c r="AQ159" s="85">
        <v>14.831103234398775</v>
      </c>
      <c r="AR159">
        <v>8.1</v>
      </c>
      <c r="AT159" s="32">
        <v>13.333333333333332</v>
      </c>
      <c r="AU159" s="32">
        <v>52.28070175438596</v>
      </c>
      <c r="AV159" s="82">
        <f t="shared" si="159"/>
        <v>0.2836821759599766</v>
      </c>
      <c r="AW159" s="82">
        <f t="shared" si="160"/>
        <v>0.4099664429530201</v>
      </c>
      <c r="AX159" s="82"/>
      <c r="AY159" s="32">
        <f t="shared" si="161"/>
        <v>0.4099664429530201</v>
      </c>
      <c r="AZ159" s="59" t="s">
        <v>546</v>
      </c>
      <c r="BA159" s="59" t="s">
        <v>558</v>
      </c>
      <c r="BB159" s="85" t="s">
        <v>620</v>
      </c>
      <c r="BC159" s="12">
        <v>14.408879095181025</v>
      </c>
      <c r="BD159">
        <v>1.5310699007996291</v>
      </c>
      <c r="BE159" s="137"/>
      <c r="BF159" s="69">
        <v>74.3</v>
      </c>
      <c r="BG159" s="69">
        <v>113.40614525139665</v>
      </c>
      <c r="BH159" s="82">
        <f t="shared" si="162"/>
        <v>0.12705554062559563</v>
      </c>
      <c r="BI159" s="82">
        <f t="shared" si="163"/>
        <v>0.6686680843679037</v>
      </c>
      <c r="BJ159" s="82">
        <f t="shared" si="164"/>
        <v>0.6551673177436119</v>
      </c>
      <c r="BK159" s="32">
        <f t="shared" si="165"/>
        <v>0.6686680843679037</v>
      </c>
      <c r="BL159" s="82" t="s">
        <v>624</v>
      </c>
      <c r="BM159" s="82" t="s">
        <v>628</v>
      </c>
      <c r="BN159" s="88" t="s">
        <v>619</v>
      </c>
      <c r="BO159">
        <v>5.876876386853048</v>
      </c>
      <c r="BP159">
        <v>2.280749389084985</v>
      </c>
      <c r="BQ159" s="137"/>
      <c r="BR159" s="32">
        <v>0</v>
      </c>
      <c r="BS159" s="32">
        <v>20.689655172413794</v>
      </c>
      <c r="BT159" s="82">
        <f t="shared" si="166"/>
        <v>0.28404902536456395</v>
      </c>
      <c r="BU159" s="52">
        <f t="shared" si="167"/>
        <v>0.11023622047244093</v>
      </c>
      <c r="BV159" s="52">
        <f t="shared" si="168"/>
        <v>0</v>
      </c>
      <c r="BW159" s="32">
        <f t="shared" si="169"/>
        <v>0.11023622047244093</v>
      </c>
      <c r="BX159" s="133">
        <v>3.3763174602212276</v>
      </c>
      <c r="BY159" s="32">
        <f t="shared" si="129"/>
        <v>2.4763174602212277</v>
      </c>
      <c r="BZ159" s="32">
        <f t="shared" si="130"/>
        <v>2.4763174602212277</v>
      </c>
      <c r="CA159" s="55">
        <v>2.307213997048916</v>
      </c>
      <c r="CB159" s="55">
        <v>2.307213997048916</v>
      </c>
      <c r="CC159" s="49">
        <f t="shared" si="131"/>
        <v>2.307213997048916</v>
      </c>
      <c r="CD159" s="49">
        <f t="shared" si="132"/>
        <v>0.4828749227160234</v>
      </c>
      <c r="CE159" s="49">
        <f t="shared" si="133"/>
        <v>0.4828749227160234</v>
      </c>
      <c r="CF159" s="49">
        <v>9.6</v>
      </c>
      <c r="CG159" s="49">
        <f t="shared" si="134"/>
        <v>0.43865771812080534</v>
      </c>
      <c r="CH159" s="49">
        <f t="shared" si="135"/>
        <v>0.028691275167785246</v>
      </c>
      <c r="CI159" s="49">
        <f t="shared" si="136"/>
        <v>0.028691275167785246</v>
      </c>
      <c r="CJ159" s="49">
        <v>0.5586592178770949</v>
      </c>
      <c r="CK159" s="49">
        <f t="shared" si="137"/>
        <v>0.6600934989187032</v>
      </c>
      <c r="CL159" s="49">
        <f t="shared" si="170"/>
        <v>0.008574585449200534</v>
      </c>
      <c r="CM159" s="49">
        <v>3.1</v>
      </c>
      <c r="CN159" s="49">
        <f t="shared" si="138"/>
        <v>0.14983333333333335</v>
      </c>
      <c r="CO159" s="49">
        <f t="shared" si="171"/>
        <v>0.03959711286089242</v>
      </c>
      <c r="CP159" s="10" t="s">
        <v>81</v>
      </c>
      <c r="CQ159" s="69" t="s">
        <v>128</v>
      </c>
      <c r="CR159" s="64">
        <v>4.545454545454546</v>
      </c>
      <c r="CS159" s="60">
        <f t="shared" si="139"/>
        <v>3.645454545454546</v>
      </c>
      <c r="CT159" s="60">
        <f t="shared" si="140"/>
        <v>3.645454545454546</v>
      </c>
      <c r="CU159" s="32">
        <v>1.6898776189868925</v>
      </c>
      <c r="CV159" s="82">
        <f t="shared" si="141"/>
        <v>0.13446145534599996</v>
      </c>
      <c r="CW159" s="82">
        <f t="shared" si="142"/>
        <v>0.13446145534599996</v>
      </c>
      <c r="CX159">
        <v>12.5</v>
      </c>
      <c r="CY159">
        <f t="shared" si="143"/>
        <v>0.4941275167785235</v>
      </c>
      <c r="CZ159">
        <f t="shared" si="144"/>
        <v>0.08416107382550342</v>
      </c>
      <c r="DA159">
        <f t="shared" si="145"/>
        <v>0.08416107382550342</v>
      </c>
      <c r="DB159">
        <v>0.5681818181818183</v>
      </c>
      <c r="DC159">
        <f t="shared" si="146"/>
        <v>0.6601774679160058</v>
      </c>
      <c r="DD159">
        <f t="shared" si="172"/>
        <v>0.008490616451897859</v>
      </c>
      <c r="DE159">
        <v>4.545454545454546</v>
      </c>
      <c r="DF159">
        <f t="shared" si="147"/>
        <v>0.21969696969696972</v>
      </c>
      <c r="DG159">
        <f t="shared" si="173"/>
        <v>0.1094607492245288</v>
      </c>
      <c r="DH159" s="12">
        <v>0</v>
      </c>
      <c r="DI159" s="145">
        <v>1</v>
      </c>
    </row>
    <row r="160" spans="1:113" s="109" customFormat="1" ht="13.5" thickBot="1">
      <c r="A160" s="107">
        <v>10</v>
      </c>
      <c r="B160" s="108" t="s">
        <v>287</v>
      </c>
      <c r="C160" s="109" t="s">
        <v>38</v>
      </c>
      <c r="D160" s="110">
        <v>34296</v>
      </c>
      <c r="E160" s="111">
        <v>45</v>
      </c>
      <c r="F160" s="108">
        <v>19</v>
      </c>
      <c r="G160" s="108">
        <v>4</v>
      </c>
      <c r="H160" s="108">
        <v>0</v>
      </c>
      <c r="I160" s="108">
        <v>0</v>
      </c>
      <c r="J160" s="112">
        <f t="shared" si="148"/>
        <v>28.14814814814815</v>
      </c>
      <c r="K160" s="112">
        <f t="shared" si="149"/>
        <v>0.4222222222222222</v>
      </c>
      <c r="L160" s="113">
        <f t="shared" si="150"/>
        <v>1</v>
      </c>
      <c r="M160" s="113">
        <f t="shared" si="151"/>
        <v>1</v>
      </c>
      <c r="N160" s="114">
        <f t="shared" si="152"/>
        <v>0</v>
      </c>
      <c r="O160" s="128">
        <f t="shared" si="153"/>
        <v>0</v>
      </c>
      <c r="P160" s="114">
        <f t="shared" si="154"/>
        <v>28.14814814814815</v>
      </c>
      <c r="Q160" s="115" t="s">
        <v>294</v>
      </c>
      <c r="R160" s="108">
        <v>1</v>
      </c>
      <c r="S160" s="111"/>
      <c r="T160" s="116">
        <v>0</v>
      </c>
      <c r="U160" s="115">
        <v>0</v>
      </c>
      <c r="V160" s="111"/>
      <c r="W160" s="117">
        <v>1</v>
      </c>
      <c r="X160" s="111" t="s">
        <v>485</v>
      </c>
      <c r="Y160" s="108">
        <v>1</v>
      </c>
      <c r="Z160" s="111" t="s">
        <v>338</v>
      </c>
      <c r="AA160" s="118">
        <v>11.968181818181819</v>
      </c>
      <c r="AB160" s="109">
        <v>0.9</v>
      </c>
      <c r="AC160" s="120">
        <v>0</v>
      </c>
      <c r="AD160" s="120">
        <f t="shared" si="155"/>
        <v>0.9</v>
      </c>
      <c r="AE160" s="109">
        <v>1.5955897172977176</v>
      </c>
      <c r="AF160" s="109">
        <v>1.8243390743328924</v>
      </c>
      <c r="AG160" s="109">
        <v>1.5946423855160785</v>
      </c>
      <c r="AH160" s="109">
        <v>2.6362370433058446</v>
      </c>
      <c r="AI160" s="109">
        <v>3.190232102813796</v>
      </c>
      <c r="AJ160" s="119" t="s">
        <v>388</v>
      </c>
      <c r="AK160" s="109">
        <f t="shared" si="156"/>
        <v>1.8243390743328924</v>
      </c>
      <c r="AL160" s="109">
        <f t="shared" si="157"/>
        <v>1.5946423855160785</v>
      </c>
      <c r="AM160" s="120">
        <f t="shared" si="158"/>
        <v>1.8243390743328924</v>
      </c>
      <c r="AN160" s="109" t="s">
        <v>547</v>
      </c>
      <c r="AO160" s="109" t="s">
        <v>557</v>
      </c>
      <c r="AP160" s="119" t="s">
        <v>619</v>
      </c>
      <c r="AQ160" s="119">
        <v>14.408879095181025</v>
      </c>
      <c r="AR160" s="109">
        <v>1.5310699007996291</v>
      </c>
      <c r="AT160" s="120">
        <v>74.3</v>
      </c>
      <c r="AU160" s="120">
        <v>113.40614525139665</v>
      </c>
      <c r="AV160" s="121">
        <f t="shared" si="159"/>
        <v>0.12705554062559563</v>
      </c>
      <c r="AW160" s="121">
        <f t="shared" si="160"/>
        <v>0.6686680843679037</v>
      </c>
      <c r="AX160" s="121"/>
      <c r="AY160" s="120">
        <f t="shared" si="161"/>
        <v>0.6686680843679037</v>
      </c>
      <c r="AZ160" s="122" t="s">
        <v>547</v>
      </c>
      <c r="BA160" s="109" t="s">
        <v>557</v>
      </c>
      <c r="BB160" s="119" t="s">
        <v>619</v>
      </c>
      <c r="BC160" s="109">
        <v>14.408879095181025</v>
      </c>
      <c r="BD160" s="109">
        <v>1.5310699007996291</v>
      </c>
      <c r="BE160" s="138"/>
      <c r="BF160" s="109">
        <v>74.3</v>
      </c>
      <c r="BG160" s="109">
        <v>113.40614525139665</v>
      </c>
      <c r="BH160" s="121">
        <f t="shared" si="162"/>
        <v>0.12705554062559563</v>
      </c>
      <c r="BI160" s="121">
        <f t="shared" si="163"/>
        <v>0.6686680843679037</v>
      </c>
      <c r="BJ160" s="121">
        <f t="shared" si="164"/>
        <v>0.6551673177436119</v>
      </c>
      <c r="BK160" s="120">
        <f t="shared" si="165"/>
        <v>0.6686680843679037</v>
      </c>
      <c r="BL160" s="121" t="s">
        <v>625</v>
      </c>
      <c r="BM160" s="121" t="s">
        <v>629</v>
      </c>
      <c r="BN160" s="123" t="s">
        <v>619</v>
      </c>
      <c r="BO160" s="109">
        <v>3.724470797746168</v>
      </c>
      <c r="BP160" s="109">
        <v>1.5204995927233234</v>
      </c>
      <c r="BQ160" s="138"/>
      <c r="BR160" s="120">
        <v>0</v>
      </c>
      <c r="BS160" s="120">
        <v>17.391304347826086</v>
      </c>
      <c r="BT160" s="121">
        <f t="shared" si="166"/>
        <v>0.21415707087040467</v>
      </c>
      <c r="BU160" s="121">
        <f t="shared" si="167"/>
        <v>0.08742872658159109</v>
      </c>
      <c r="BV160" s="121">
        <f t="shared" si="168"/>
        <v>0</v>
      </c>
      <c r="BW160" s="143">
        <f>IF(R160=1,BU160,BV160)</f>
        <v>0.08742872658159109</v>
      </c>
      <c r="BX160" s="141">
        <v>3.3763174602212276</v>
      </c>
      <c r="BY160" s="120">
        <f t="shared" si="129"/>
        <v>2.4763174602212277</v>
      </c>
      <c r="BZ160" s="120">
        <f t="shared" si="130"/>
        <v>2.4763174602212277</v>
      </c>
      <c r="CA160" s="124">
        <v>2.307213997048916</v>
      </c>
      <c r="CB160" s="124">
        <v>2.307213997048916</v>
      </c>
      <c r="CC160" s="125">
        <f t="shared" si="131"/>
        <v>2.307213997048916</v>
      </c>
      <c r="CD160" s="125">
        <f t="shared" si="132"/>
        <v>0.4828749227160234</v>
      </c>
      <c r="CE160" s="125">
        <f t="shared" si="133"/>
        <v>0.4828749227160234</v>
      </c>
      <c r="CF160" s="125">
        <v>0.5586592178770949</v>
      </c>
      <c r="CG160" s="125">
        <f t="shared" si="134"/>
        <v>0.6600934989187032</v>
      </c>
      <c r="CH160" s="125">
        <f t="shared" si="135"/>
        <v>0.008574585449200534</v>
      </c>
      <c r="CI160" s="125">
        <f t="shared" si="136"/>
        <v>0.008574585449200534</v>
      </c>
      <c r="CJ160" s="125">
        <v>0.5586592178770949</v>
      </c>
      <c r="CK160" s="125">
        <f t="shared" si="137"/>
        <v>0.6600934989187032</v>
      </c>
      <c r="CL160" s="125">
        <f>ABS(CK160-BK160)</f>
        <v>0.008574585449200534</v>
      </c>
      <c r="CM160" s="125">
        <v>1.8922852983988356</v>
      </c>
      <c r="CN160" s="125">
        <f t="shared" si="138"/>
        <v>0.10880640465793305</v>
      </c>
      <c r="CO160" s="144">
        <f t="shared" si="171"/>
        <v>0.021377678076341958</v>
      </c>
      <c r="CP160" s="134" t="s">
        <v>81</v>
      </c>
      <c r="CQ160" s="126" t="s">
        <v>128</v>
      </c>
      <c r="CR160" s="127">
        <v>4.545454545454546</v>
      </c>
      <c r="CS160" s="135">
        <f t="shared" si="139"/>
        <v>3.645454545454546</v>
      </c>
      <c r="CT160" s="135">
        <f t="shared" si="140"/>
        <v>3.645454545454546</v>
      </c>
      <c r="CU160" s="120">
        <v>1.6898776189868925</v>
      </c>
      <c r="CV160" s="121">
        <f t="shared" si="141"/>
        <v>0.13446145534599996</v>
      </c>
      <c r="CW160" s="121">
        <f t="shared" si="142"/>
        <v>0.13446145534599996</v>
      </c>
      <c r="CX160" s="109">
        <v>0.5681818181818183</v>
      </c>
      <c r="CY160" s="109">
        <f t="shared" si="143"/>
        <v>0.6601774679160058</v>
      </c>
      <c r="CZ160" s="109">
        <f t="shared" si="144"/>
        <v>0.008490616451897859</v>
      </c>
      <c r="DA160" s="109">
        <f t="shared" si="145"/>
        <v>0.008490616451897859</v>
      </c>
      <c r="DB160" s="109">
        <v>0.5681818181818183</v>
      </c>
      <c r="DC160" s="109">
        <f t="shared" si="146"/>
        <v>0.6601774679160058</v>
      </c>
      <c r="DD160" s="109">
        <f t="shared" si="172"/>
        <v>0.008490616451897859</v>
      </c>
      <c r="DE160" s="109">
        <v>1.7045454545454544</v>
      </c>
      <c r="DF160" s="109">
        <f t="shared" si="147"/>
        <v>0.09801136363636363</v>
      </c>
      <c r="DG160" s="109">
        <f t="shared" si="173"/>
        <v>0.01058263705477254</v>
      </c>
      <c r="DH160" s="109">
        <v>1</v>
      </c>
      <c r="DI160" s="147">
        <v>1</v>
      </c>
    </row>
    <row r="161" spans="1:112" ht="12.75">
      <c r="A161" s="3"/>
      <c r="B161" s="11"/>
      <c r="C161"/>
      <c r="D161" s="58"/>
      <c r="E161" s="12"/>
      <c r="F161" s="11"/>
      <c r="G161" s="11"/>
      <c r="H161" s="11"/>
      <c r="I161" s="11"/>
      <c r="J161" s="93"/>
      <c r="K161" s="93"/>
      <c r="L161" s="106"/>
      <c r="M161" s="106"/>
      <c r="N161" s="93"/>
      <c r="O161" s="93"/>
      <c r="P161" s="93"/>
      <c r="Q161" s="11"/>
      <c r="R161" s="11"/>
      <c r="S161" s="12"/>
      <c r="T161" s="11"/>
      <c r="U161" s="11"/>
      <c r="V161" s="12"/>
      <c r="W161" s="11"/>
      <c r="X161" s="12"/>
      <c r="Y161" s="11"/>
      <c r="Z161" s="12"/>
      <c r="AB161"/>
      <c r="AC161"/>
      <c r="AD161"/>
      <c r="AJ161" s="1"/>
      <c r="AN161"/>
      <c r="AP161" s="1"/>
      <c r="AQ161" s="1"/>
      <c r="AT161" s="32"/>
      <c r="AU161" s="32"/>
      <c r="AV161" s="82"/>
      <c r="AW161" s="82"/>
      <c r="AX161" s="82"/>
      <c r="AY161" s="82"/>
      <c r="AZ161" s="59"/>
      <c r="BB161" s="1"/>
      <c r="BH161" s="82"/>
      <c r="BI161" s="82"/>
      <c r="BJ161" s="82"/>
      <c r="BK161" s="82"/>
      <c r="BL161" s="82"/>
      <c r="BM161" s="82"/>
      <c r="BN161" s="88"/>
      <c r="BR161" s="32"/>
      <c r="BS161" s="32"/>
      <c r="BT161" s="82"/>
      <c r="BU161" s="82"/>
      <c r="BV161" s="82"/>
      <c r="BW161" s="82"/>
      <c r="BX161" s="32"/>
      <c r="BY161" s="32"/>
      <c r="BZ161" s="32"/>
      <c r="CA161" s="51"/>
      <c r="CB161" s="51"/>
      <c r="CC161" s="49"/>
      <c r="CD161" s="49"/>
      <c r="CE161" s="49"/>
      <c r="CF161" s="49"/>
      <c r="CG161" s="49"/>
      <c r="CH161" s="49"/>
      <c r="CI161" s="49"/>
      <c r="CJ161" s="49"/>
      <c r="CK161" s="49"/>
      <c r="CL161" s="49"/>
      <c r="CM161" s="49"/>
      <c r="CN161" s="49"/>
      <c r="CO161" s="49"/>
      <c r="CP161"/>
      <c r="CQ161" s="69"/>
      <c r="CR161" s="64"/>
      <c r="CS161" s="64"/>
      <c r="CT161" s="64"/>
      <c r="CU161" s="32"/>
      <c r="CV161" s="32"/>
      <c r="CW161" s="32"/>
      <c r="DH161" s="12"/>
    </row>
    <row r="162" spans="1:113" ht="12.75">
      <c r="A162" s="3"/>
      <c r="B162" s="83" t="s">
        <v>422</v>
      </c>
      <c r="C162"/>
      <c r="D162" s="58"/>
      <c r="E162" s="12">
        <f>AVERAGE(E3:E160)</f>
        <v>47.87341772151899</v>
      </c>
      <c r="F162" s="12">
        <f aca="true" t="shared" si="175" ref="F162:P162">AVERAGE(F3:F160)</f>
        <v>9.462025316455696</v>
      </c>
      <c r="G162" s="12">
        <f t="shared" si="175"/>
        <v>1.9240506329113924</v>
      </c>
      <c r="H162" s="12">
        <f t="shared" si="175"/>
        <v>3.8227848101265822</v>
      </c>
      <c r="I162" s="12">
        <f t="shared" si="175"/>
        <v>1.7784810126582278</v>
      </c>
      <c r="J162" s="12">
        <f>AVERAGE(J3:J160)</f>
        <v>16.226107350516155</v>
      </c>
      <c r="K162" s="12">
        <f>AVERAGE(K3:K160)</f>
        <v>0.20094479202310647</v>
      </c>
      <c r="L162" s="96"/>
      <c r="M162" s="96"/>
      <c r="N162" s="12">
        <f>AVERAGE(N3:N160)</f>
        <v>4.402783034919198</v>
      </c>
      <c r="O162" s="12"/>
      <c r="P162" s="12">
        <f t="shared" si="175"/>
        <v>11.823324315596958</v>
      </c>
      <c r="Q162" s="12"/>
      <c r="R162" s="12">
        <f>AVERAGE(R3:R160)</f>
        <v>0.5063291139240507</v>
      </c>
      <c r="S162" s="12"/>
      <c r="T162" s="12">
        <f>AVERAGE(T3:T160)</f>
        <v>1.0063291139240507</v>
      </c>
      <c r="U162" s="12">
        <f>AVERAGE(U3:U160)</f>
        <v>0.20253164556962025</v>
      </c>
      <c r="V162" s="12"/>
      <c r="W162" s="12">
        <f>AVERAGE(W3:W160)</f>
        <v>0.34177215189873417</v>
      </c>
      <c r="X162" s="12"/>
      <c r="Y162" s="12">
        <f>AVERAGE(Y3:Y160)</f>
        <v>0.5126582278481012</v>
      </c>
      <c r="Z162" s="12"/>
      <c r="AA162" s="12">
        <f>AVERAGE(AA3:AA160)</f>
        <v>5.956720623529038</v>
      </c>
      <c r="AB162" s="12">
        <f>AVERAGE(AB3:AB160)</f>
        <v>1.3706056320620952</v>
      </c>
      <c r="AD162" s="12">
        <f>AVERAGE(AD3:AD160)</f>
        <v>0.6632767399623584</v>
      </c>
      <c r="AE162" s="12">
        <f>AVERAGE(AE3:AE160)</f>
        <v>2.089816122180998</v>
      </c>
      <c r="AF162" s="12">
        <f>AVERAGE(AF3:AF160)</f>
        <v>2.4122602279357666</v>
      </c>
      <c r="AG162" s="12"/>
      <c r="AH162" s="12">
        <f>AVERAGE(AH3:AH160)</f>
        <v>3.161390192284253</v>
      </c>
      <c r="AI162" s="12"/>
      <c r="AJ162" s="12"/>
      <c r="AK162" s="12">
        <f>AVERAGE(AK3:AK160)</f>
        <v>2.9574286273418107</v>
      </c>
      <c r="AL162" s="12"/>
      <c r="AM162" s="12">
        <f>AVERAGE(AM3:AM160)</f>
        <v>3.1826435731852114</v>
      </c>
      <c r="AO162" s="12"/>
      <c r="AP162" s="12"/>
      <c r="AQ162" s="12">
        <f aca="true" t="shared" si="176" ref="AQ162:AW162">AVERAGE(AQ3:AQ160)</f>
        <v>13.030884055866622</v>
      </c>
      <c r="AR162" s="12">
        <f t="shared" si="176"/>
        <v>0.7805645865953676</v>
      </c>
      <c r="AS162" s="12"/>
      <c r="AT162" s="12">
        <f t="shared" si="176"/>
        <v>39.61244725738402</v>
      </c>
      <c r="AU162" s="12">
        <f t="shared" si="176"/>
        <v>74.28284884047494</v>
      </c>
      <c r="AV162" s="12">
        <f t="shared" si="176"/>
        <v>0.20633298397490973</v>
      </c>
      <c r="AW162" s="12">
        <f t="shared" si="176"/>
        <v>0.39696832716028935</v>
      </c>
      <c r="AX162" s="12"/>
      <c r="AY162" s="12">
        <f>AVERAGE(AY3:AY160)</f>
        <v>0.3817738403385013</v>
      </c>
      <c r="AZ162" s="12"/>
      <c r="BA162" s="12"/>
      <c r="BB162" s="12"/>
      <c r="BC162" s="12">
        <f aca="true" t="shared" si="177" ref="BC162:BI162">AVERAGE(BC3:BC160)</f>
        <v>14.866661158793871</v>
      </c>
      <c r="BD162" s="12">
        <f t="shared" si="177"/>
        <v>-0.029886648662334453</v>
      </c>
      <c r="BE162" s="12"/>
      <c r="BF162" s="12">
        <f t="shared" si="177"/>
        <v>58.781645569620274</v>
      </c>
      <c r="BG162" s="12">
        <f t="shared" si="177"/>
        <v>93.71347484803651</v>
      </c>
      <c r="BH162" s="12">
        <f t="shared" si="177"/>
        <v>0.18160735310567297</v>
      </c>
      <c r="BI162" s="12">
        <f t="shared" si="177"/>
        <v>0.534563412517634</v>
      </c>
      <c r="BJ162" s="12"/>
      <c r="BK162" s="12">
        <f>AVERAGE(BK3:BK160)</f>
        <v>0.5284529402055618</v>
      </c>
      <c r="BM162" s="12"/>
      <c r="BN162" s="12"/>
      <c r="BO162" s="12">
        <f aca="true" t="shared" si="178" ref="BO162:CN162">AVERAGE(BO3:BO160)</f>
        <v>9.005049578102884</v>
      </c>
      <c r="BP162" s="12">
        <f t="shared" si="178"/>
        <v>1.7332007149225297</v>
      </c>
      <c r="BQ162" s="12"/>
      <c r="BR162" s="12">
        <f t="shared" si="178"/>
        <v>1.257594936708861</v>
      </c>
      <c r="BS162" s="12">
        <f t="shared" si="178"/>
        <v>30.881174205574812</v>
      </c>
      <c r="BT162" s="12">
        <f t="shared" si="178"/>
        <v>0.29739919356810096</v>
      </c>
      <c r="BU162" s="12">
        <f t="shared" si="178"/>
        <v>0.0957084197917392</v>
      </c>
      <c r="BV162" s="12"/>
      <c r="BW162" s="12">
        <f>AVERAGE(BW3:BW160)</f>
        <v>0.07736345738730813</v>
      </c>
      <c r="BX162" s="12">
        <f t="shared" si="178"/>
        <v>1.8451906713588062</v>
      </c>
      <c r="BZ162" s="12">
        <f>AVERAGE(BZ3:BZ160)</f>
        <v>1.3125006687160747</v>
      </c>
      <c r="CA162" s="12">
        <f t="shared" si="178"/>
        <v>2.949785497148584</v>
      </c>
      <c r="CB162" s="12">
        <f t="shared" si="178"/>
        <v>2.9890349526838174</v>
      </c>
      <c r="CC162" s="12">
        <f t="shared" si="178"/>
        <v>2.9813193273052216</v>
      </c>
      <c r="CD162" s="12">
        <f>AVERAGE(CD3:CD160)</f>
        <v>0.4027546831072669</v>
      </c>
      <c r="CE162" s="12">
        <f>AVERAGE(CE3:CE160)</f>
        <v>0.7080382894944731</v>
      </c>
      <c r="CF162" s="12">
        <f t="shared" si="178"/>
        <v>1.7125441185773573</v>
      </c>
      <c r="CG162" s="12">
        <f t="shared" si="178"/>
        <v>0.4206438608655845</v>
      </c>
      <c r="CI162" s="12">
        <f>AVERAGE(CI3:CI160)</f>
        <v>0.05165285628192361</v>
      </c>
      <c r="CJ162" s="12">
        <f t="shared" si="178"/>
        <v>0.5452893360596626</v>
      </c>
      <c r="CK162" s="12">
        <f t="shared" si="178"/>
        <v>0.5498590288880687</v>
      </c>
      <c r="CL162" s="12">
        <f>AVERAGE(CL3:CL160)</f>
        <v>0.05641803191227255</v>
      </c>
      <c r="CM162" s="12">
        <f t="shared" si="178"/>
        <v>2.613285491755999</v>
      </c>
      <c r="CN162" s="12">
        <f t="shared" si="178"/>
        <v>0.12794737247841734</v>
      </c>
      <c r="CO162" s="12">
        <f>AVERAGE(CO3:CO160)</f>
        <v>0.05851456990760208</v>
      </c>
      <c r="CR162" s="12">
        <f>AVERAGE(CR3:CR160)</f>
        <v>1.7024168158396833</v>
      </c>
      <c r="CT162" s="12">
        <f>AVERAGE(CT3:CT160)</f>
        <v>1.651082459811569</v>
      </c>
      <c r="CU162" s="12">
        <f aca="true" t="shared" si="179" ref="CU162:DF162">AVERAGE(CU3:CU160)</f>
        <v>3.175878020372953</v>
      </c>
      <c r="CV162" s="12"/>
      <c r="CW162" s="12">
        <f>AVERAGE(CW3:CW160)</f>
        <v>1.1338828732509487</v>
      </c>
      <c r="CX162" s="12">
        <f t="shared" si="179"/>
        <v>2.3944782322442917</v>
      </c>
      <c r="CY162" s="12">
        <f t="shared" si="179"/>
        <v>0.41504467853562077</v>
      </c>
      <c r="CZ162" s="12"/>
      <c r="DA162" s="12">
        <f>AVERAGE(DA3:DA160)</f>
        <v>0.07387630491239541</v>
      </c>
      <c r="DB162" s="12">
        <f t="shared" si="179"/>
        <v>0.8073825563095511</v>
      </c>
      <c r="DC162" s="12">
        <f t="shared" si="179"/>
        <v>0.5370662483196788</v>
      </c>
      <c r="DD162" s="12">
        <f>AVERAGE(DD3:DD160)</f>
        <v>0.07261088260812784</v>
      </c>
      <c r="DE162" s="12">
        <f t="shared" si="179"/>
        <v>3.5239695971830716</v>
      </c>
      <c r="DF162" s="12">
        <f t="shared" si="179"/>
        <v>0.1434511447543708</v>
      </c>
      <c r="DG162" s="12">
        <f>AVERAGE(DG3:DG160)</f>
        <v>0.09758067054349005</v>
      </c>
      <c r="DH162" s="12">
        <f>AVERAGE(DH3:DH160)</f>
        <v>0.21518987341772153</v>
      </c>
      <c r="DI162" s="83"/>
    </row>
    <row r="163" spans="1:113" ht="12.75">
      <c r="A163" s="3"/>
      <c r="B163" s="83" t="s">
        <v>423</v>
      </c>
      <c r="C163"/>
      <c r="D163" s="58"/>
      <c r="E163" s="12">
        <f>STDEV(E3:E160)</f>
        <v>47.42029641210247</v>
      </c>
      <c r="F163" s="12">
        <f aca="true" t="shared" si="180" ref="F163:P163">STDEV(F3:F160)</f>
        <v>13.204726077296153</v>
      </c>
      <c r="G163" s="12">
        <f t="shared" si="180"/>
        <v>1.4211518778231835</v>
      </c>
      <c r="H163" s="12">
        <f t="shared" si="180"/>
        <v>6.8760814897756495</v>
      </c>
      <c r="I163" s="12">
        <f t="shared" si="180"/>
        <v>2.3557043322350686</v>
      </c>
      <c r="J163" s="12">
        <f>STDEV(J3:J160)</f>
        <v>12.203686531993874</v>
      </c>
      <c r="K163" s="12">
        <f>STDEV(K3:K160)</f>
        <v>0.14926712266730316</v>
      </c>
      <c r="L163" s="96"/>
      <c r="M163" s="96"/>
      <c r="N163" s="12">
        <f>STDEV(N3:N160)</f>
        <v>6.6030804597385755</v>
      </c>
      <c r="O163" s="12"/>
      <c r="P163" s="12">
        <f t="shared" si="180"/>
        <v>16.56057447813799</v>
      </c>
      <c r="Q163" s="12"/>
      <c r="R163" s="12">
        <f aca="true" t="shared" si="181" ref="R163:CR163">STDEV(R3:R160)</f>
        <v>0.5015496424685759</v>
      </c>
      <c r="S163" s="12"/>
      <c r="T163" s="12">
        <f t="shared" si="181"/>
        <v>2.5451260663357886</v>
      </c>
      <c r="U163" s="12">
        <f t="shared" si="181"/>
        <v>0.4031641361136061</v>
      </c>
      <c r="V163" s="12"/>
      <c r="W163" s="12">
        <f t="shared" si="181"/>
        <v>0.4758117689531447</v>
      </c>
      <c r="X163" s="12"/>
      <c r="Y163" s="12">
        <f t="shared" si="181"/>
        <v>0.5014290631562267</v>
      </c>
      <c r="Z163" s="12"/>
      <c r="AA163" s="12">
        <f t="shared" si="181"/>
        <v>2.7988872672009983</v>
      </c>
      <c r="AB163" s="12">
        <f t="shared" si="181"/>
        <v>0.7103933633319774</v>
      </c>
      <c r="AD163" s="12">
        <f>STDEV(AD3:AD160)</f>
        <v>1.1436401399197096</v>
      </c>
      <c r="AE163" s="12">
        <f t="shared" si="181"/>
        <v>0.6635367020201295</v>
      </c>
      <c r="AF163" s="12">
        <f t="shared" si="181"/>
        <v>0.3027742667354033</v>
      </c>
      <c r="AG163" s="12"/>
      <c r="AH163" s="12">
        <f t="shared" si="181"/>
        <v>0.4602920742437164</v>
      </c>
      <c r="AI163" s="12"/>
      <c r="AJ163" s="12"/>
      <c r="AK163" s="12">
        <f t="shared" si="181"/>
        <v>0.5423734758564382</v>
      </c>
      <c r="AL163" s="12"/>
      <c r="AM163" s="12">
        <f>STDEV(AM3:AM160)</f>
        <v>0.9045393039351447</v>
      </c>
      <c r="AO163" s="12"/>
      <c r="AP163" s="12"/>
      <c r="AQ163" s="12">
        <f t="shared" si="181"/>
        <v>7.485802335156902</v>
      </c>
      <c r="AR163" s="12">
        <f t="shared" si="181"/>
        <v>3.6668076266329663</v>
      </c>
      <c r="AS163" s="12"/>
      <c r="AT163" s="12">
        <f t="shared" si="181"/>
        <v>35.909235167782754</v>
      </c>
      <c r="AU163" s="12">
        <f t="shared" si="181"/>
        <v>41.559932325456195</v>
      </c>
      <c r="AV163" s="12">
        <f t="shared" si="181"/>
        <v>0.12525796854356588</v>
      </c>
      <c r="AW163" s="12">
        <f t="shared" si="181"/>
        <v>0.27944264891140214</v>
      </c>
      <c r="AX163" s="12"/>
      <c r="AY163" s="12">
        <f>STDEV(AY3:AY160)</f>
        <v>0.2794239604486435</v>
      </c>
      <c r="AZ163" s="12"/>
      <c r="BA163" s="12"/>
      <c r="BB163" s="12"/>
      <c r="BC163" s="12">
        <f t="shared" si="181"/>
        <v>7.443702348822019</v>
      </c>
      <c r="BD163" s="12">
        <f t="shared" si="181"/>
        <v>3.9983525797538166</v>
      </c>
      <c r="BE163" s="12"/>
      <c r="BF163" s="12">
        <f t="shared" si="181"/>
        <v>30.298590155776402</v>
      </c>
      <c r="BG163" s="12">
        <f t="shared" si="181"/>
        <v>38.72375405257064</v>
      </c>
      <c r="BH163" s="12">
        <f t="shared" si="181"/>
        <v>0.09094487065558937</v>
      </c>
      <c r="BI163" s="12">
        <f t="shared" si="181"/>
        <v>0.23108281840407868</v>
      </c>
      <c r="BJ163" s="12"/>
      <c r="BK163" s="12">
        <f>STDEV(BK3:BK160)</f>
        <v>0.23995387532484447</v>
      </c>
      <c r="BM163" s="12"/>
      <c r="BN163" s="12"/>
      <c r="BO163" s="12">
        <f t="shared" si="181"/>
        <v>6.076831171884632</v>
      </c>
      <c r="BP163" s="12">
        <f t="shared" si="181"/>
        <v>1.4993408906753452</v>
      </c>
      <c r="BQ163" s="12"/>
      <c r="BR163" s="12">
        <f t="shared" si="181"/>
        <v>6.499266275463694</v>
      </c>
      <c r="BS163" s="12">
        <f t="shared" si="181"/>
        <v>13.915970104562616</v>
      </c>
      <c r="BT163" s="12">
        <f t="shared" si="181"/>
        <v>0.16207085086719364</v>
      </c>
      <c r="BU163" s="12">
        <f t="shared" si="181"/>
        <v>0.1120876582509285</v>
      </c>
      <c r="BV163" s="12"/>
      <c r="BW163" s="12">
        <f>STDEV(BW3:BW160)</f>
        <v>0.11525665241774306</v>
      </c>
      <c r="BX163" s="12">
        <f t="shared" si="181"/>
        <v>0.6804150961915413</v>
      </c>
      <c r="BZ163" s="12">
        <f>STDEV(BZ3:BZ160)</f>
        <v>0.8524969369677958</v>
      </c>
      <c r="CA163" s="12">
        <f t="shared" si="181"/>
        <v>0.315160289526533</v>
      </c>
      <c r="CB163" s="12">
        <f t="shared" si="181"/>
        <v>0.3006114678715667</v>
      </c>
      <c r="CC163" s="12">
        <f t="shared" si="181"/>
        <v>0.30355079017438596</v>
      </c>
      <c r="CD163" s="12">
        <f>STDEV(CD3:CD160)</f>
        <v>0.3199386623378462</v>
      </c>
      <c r="CE163" s="12">
        <f>STDEV(CE3:CE160)</f>
        <v>0.5324375269508991</v>
      </c>
      <c r="CF163" s="12">
        <f t="shared" si="181"/>
        <v>3.0246530024368576</v>
      </c>
      <c r="CG163" s="12">
        <f t="shared" si="181"/>
        <v>0.26453192971275996</v>
      </c>
      <c r="CI163" s="12">
        <f>STDEV(CI3:CI160)</f>
        <v>0.04299011073405091</v>
      </c>
      <c r="CJ163" s="12">
        <f t="shared" si="181"/>
        <v>1.9030182526953152</v>
      </c>
      <c r="CK163" s="12">
        <f t="shared" si="181"/>
        <v>0.20839796609503933</v>
      </c>
      <c r="CL163" s="12">
        <f>STDEV(CL3:CL160)</f>
        <v>0.04432806851772651</v>
      </c>
      <c r="CM163" s="12">
        <f t="shared" si="181"/>
        <v>1.764621578437057</v>
      </c>
      <c r="CN163" s="12">
        <f t="shared" si="181"/>
        <v>0.10744659164780668</v>
      </c>
      <c r="CO163" s="12">
        <f>STDEV(CO3:CO160)</f>
        <v>0.0488565089151574</v>
      </c>
      <c r="CR163" s="12">
        <f t="shared" si="181"/>
        <v>1.8735100065380441</v>
      </c>
      <c r="CT163" s="12">
        <f>STDEV(CT3:CT160)</f>
        <v>1.4409911329730036</v>
      </c>
      <c r="CU163" s="12">
        <f aca="true" t="shared" si="182" ref="CU163:DF163">STDEV(CU3:CU160)</f>
        <v>1.02427582620155</v>
      </c>
      <c r="CV163" s="12"/>
      <c r="CW163" s="12">
        <f>STDEV(CW3:CW160)</f>
        <v>0.8477217072177698</v>
      </c>
      <c r="CX163" s="12">
        <f t="shared" si="182"/>
        <v>5.969824756537254</v>
      </c>
      <c r="CY163" s="12">
        <f t="shared" si="182"/>
        <v>0.2978307012230913</v>
      </c>
      <c r="CZ163" s="12"/>
      <c r="DA163" s="12">
        <f>STDEV(DA3:DA160)</f>
        <v>0.06705655667936432</v>
      </c>
      <c r="DB163" s="12">
        <f t="shared" si="182"/>
        <v>5.56860382550312</v>
      </c>
      <c r="DC163" s="12">
        <f t="shared" si="182"/>
        <v>0.2542614944791882</v>
      </c>
      <c r="DD163" s="12">
        <f>STDEV(DD3:DD160)</f>
        <v>0.056292476964309335</v>
      </c>
      <c r="DE163" s="12">
        <f t="shared" si="182"/>
        <v>4.3139263120537965</v>
      </c>
      <c r="DF163" s="12">
        <f t="shared" si="182"/>
        <v>0.14957677807037592</v>
      </c>
      <c r="DG163" s="12">
        <f>STDEV(DG3:DG160)</f>
        <v>0.10074970904643504</v>
      </c>
      <c r="DH163" s="12">
        <f>STDEV(DH3:DH160)</f>
        <v>0.4122606953323436</v>
      </c>
      <c r="DI163" s="83"/>
    </row>
    <row r="164" spans="1:113" ht="12.75">
      <c r="A164" s="3"/>
      <c r="B164" s="83" t="s">
        <v>424</v>
      </c>
      <c r="C164"/>
      <c r="D164" s="58"/>
      <c r="E164" s="12">
        <f>MIN(E3:E160)</f>
        <v>3</v>
      </c>
      <c r="F164" s="12">
        <f aca="true" t="shared" si="183" ref="F164:P164">MIN(F3:F160)</f>
        <v>0</v>
      </c>
      <c r="G164" s="12">
        <f t="shared" si="183"/>
        <v>0</v>
      </c>
      <c r="H164" s="12">
        <f t="shared" si="183"/>
        <v>0</v>
      </c>
      <c r="I164" s="12">
        <f t="shared" si="183"/>
        <v>0</v>
      </c>
      <c r="J164" s="12">
        <f>MIN(J3:J160)</f>
        <v>0</v>
      </c>
      <c r="K164" s="12">
        <f>MIN(K3:K160)</f>
        <v>0</v>
      </c>
      <c r="L164" s="96"/>
      <c r="M164" s="96"/>
      <c r="N164" s="12">
        <f>MIN(N3:N160)</f>
        <v>0</v>
      </c>
      <c r="O164" s="12"/>
      <c r="P164" s="12">
        <f t="shared" si="183"/>
        <v>-21.428571428571427</v>
      </c>
      <c r="Q164" s="12"/>
      <c r="R164" s="12">
        <f aca="true" t="shared" si="184" ref="R164:CR164">MIN(R3:R160)</f>
        <v>0</v>
      </c>
      <c r="S164" s="12"/>
      <c r="T164" s="12">
        <f t="shared" si="184"/>
        <v>0</v>
      </c>
      <c r="U164" s="12">
        <f t="shared" si="184"/>
        <v>0</v>
      </c>
      <c r="V164" s="12"/>
      <c r="W164" s="12">
        <f t="shared" si="184"/>
        <v>0</v>
      </c>
      <c r="X164" s="12"/>
      <c r="Y164" s="12">
        <f t="shared" si="184"/>
        <v>0</v>
      </c>
      <c r="Z164" s="12"/>
      <c r="AA164" s="12">
        <f t="shared" si="184"/>
        <v>2.608795832498497</v>
      </c>
      <c r="AB164" s="12">
        <f t="shared" si="184"/>
        <v>0</v>
      </c>
      <c r="AD164" s="12">
        <f>MIN(AD3:AD160)</f>
        <v>-1.0698762955533265</v>
      </c>
      <c r="AE164" s="12">
        <f t="shared" si="184"/>
        <v>0.8427508008539433</v>
      </c>
      <c r="AF164" s="12">
        <f t="shared" si="184"/>
        <v>1.6443691521231896</v>
      </c>
      <c r="AG164" s="12"/>
      <c r="AH164" s="12">
        <f t="shared" si="184"/>
        <v>2.4161980984870914</v>
      </c>
      <c r="AI164" s="12"/>
      <c r="AJ164" s="12"/>
      <c r="AK164" s="12">
        <f t="shared" si="184"/>
        <v>1.6443691521231896</v>
      </c>
      <c r="AL164" s="12"/>
      <c r="AM164" s="12">
        <f>MIN(AM3:AM160)</f>
        <v>1.2429508458812415</v>
      </c>
      <c r="AO164" s="12"/>
      <c r="AP164" s="12"/>
      <c r="AQ164" s="12">
        <f t="shared" si="184"/>
        <v>2.2620035566093657</v>
      </c>
      <c r="AR164" s="12">
        <f t="shared" si="184"/>
        <v>-5.75</v>
      </c>
      <c r="AS164" s="12"/>
      <c r="AT164" s="12">
        <f t="shared" si="184"/>
        <v>0</v>
      </c>
      <c r="AU164" s="12">
        <f t="shared" si="184"/>
        <v>15.942028985507244</v>
      </c>
      <c r="AV164" s="12">
        <f t="shared" si="184"/>
        <v>0.05057178021066501</v>
      </c>
      <c r="AW164" s="12">
        <f t="shared" si="184"/>
        <v>0</v>
      </c>
      <c r="AX164" s="12"/>
      <c r="AY164" s="12">
        <f>MIN(AY3:AY160)</f>
        <v>0</v>
      </c>
      <c r="AZ164" s="12"/>
      <c r="BA164" s="12"/>
      <c r="BB164" s="12"/>
      <c r="BC164" s="12">
        <f t="shared" si="184"/>
        <v>2.2620035566093657</v>
      </c>
      <c r="BD164" s="12">
        <f t="shared" si="184"/>
        <v>-5.75</v>
      </c>
      <c r="BE164" s="12"/>
      <c r="BF164" s="12">
        <f t="shared" si="184"/>
        <v>0</v>
      </c>
      <c r="BG164" s="12">
        <f t="shared" si="184"/>
        <v>15.942028985507244</v>
      </c>
      <c r="BH164" s="12">
        <f t="shared" si="184"/>
        <v>0.05057178021066501</v>
      </c>
      <c r="BI164" s="12">
        <f t="shared" si="184"/>
        <v>0.028109415142813964</v>
      </c>
      <c r="BJ164" s="12"/>
      <c r="BK164" s="12">
        <f>MIN(BK3:BK160)</f>
        <v>0</v>
      </c>
      <c r="BM164" s="12"/>
      <c r="BN164" s="12"/>
      <c r="BO164" s="12">
        <f t="shared" si="184"/>
        <v>0.45531135531135525</v>
      </c>
      <c r="BP164" s="12">
        <f t="shared" si="184"/>
        <v>-0.4</v>
      </c>
      <c r="BQ164" s="12"/>
      <c r="BR164" s="12">
        <f t="shared" si="184"/>
        <v>0</v>
      </c>
      <c r="BS164" s="12">
        <f t="shared" si="184"/>
        <v>10</v>
      </c>
      <c r="BT164" s="12">
        <f t="shared" si="184"/>
        <v>0.045531135531135525</v>
      </c>
      <c r="BU164" s="12">
        <f t="shared" si="184"/>
        <v>0</v>
      </c>
      <c r="BV164" s="12"/>
      <c r="BW164" s="12">
        <f>MIN(BW3:BW160)</f>
        <v>0</v>
      </c>
      <c r="BX164" s="12">
        <f t="shared" si="184"/>
        <v>0.9900990099009901</v>
      </c>
      <c r="BZ164" s="12">
        <f>MIN(BZ3:BZ160)</f>
        <v>0</v>
      </c>
      <c r="CA164" s="12">
        <f t="shared" si="184"/>
        <v>2.307213997048916</v>
      </c>
      <c r="CB164" s="12">
        <f t="shared" si="184"/>
        <v>2.307213997048916</v>
      </c>
      <c r="CC164" s="12">
        <f t="shared" si="184"/>
        <v>2.307213997048916</v>
      </c>
      <c r="CD164" s="12">
        <f>MIN(CD3:CD160)</f>
        <v>0</v>
      </c>
      <c r="CE164" s="12">
        <f>MIN(CE3:CE160)</f>
        <v>0</v>
      </c>
      <c r="CF164" s="12">
        <f t="shared" si="184"/>
        <v>-1.7521367521367521</v>
      </c>
      <c r="CG164" s="12">
        <f t="shared" si="184"/>
        <v>0</v>
      </c>
      <c r="CI164" s="12">
        <f>MIN(CI3:CI160)</f>
        <v>0</v>
      </c>
      <c r="CJ164" s="12">
        <f t="shared" si="184"/>
        <v>-1.7521367521367521</v>
      </c>
      <c r="CK164" s="12">
        <f t="shared" si="184"/>
        <v>0.023575638506876228</v>
      </c>
      <c r="CL164" s="12">
        <f>MIN(CL3:CL160)</f>
        <v>0</v>
      </c>
      <c r="CM164" s="12">
        <f t="shared" si="184"/>
        <v>-1.7521367521367521</v>
      </c>
      <c r="CN164" s="12">
        <f t="shared" si="184"/>
        <v>0</v>
      </c>
      <c r="CO164" s="12">
        <f>MIN(CO3:CO160)</f>
        <v>0</v>
      </c>
      <c r="CR164" s="12">
        <f t="shared" si="184"/>
        <v>-4.6</v>
      </c>
      <c r="CT164" s="12">
        <f>MIN(CT3:CT160)</f>
        <v>0</v>
      </c>
      <c r="CU164" s="12">
        <f aca="true" t="shared" si="185" ref="CU164:DF164">MIN(CU3:CU160)</f>
        <v>1.1230971464079254</v>
      </c>
      <c r="CV164" s="12"/>
      <c r="CW164" s="12">
        <f>MIN(CW3:CW160)</f>
        <v>0</v>
      </c>
      <c r="CX164" s="12">
        <f t="shared" si="185"/>
        <v>-13.5</v>
      </c>
      <c r="CY164" s="12">
        <f t="shared" si="185"/>
        <v>0</v>
      </c>
      <c r="CZ164" s="12"/>
      <c r="DA164" s="12">
        <f>MIN(DA3:DA160)</f>
        <v>0</v>
      </c>
      <c r="DB164" s="12">
        <f t="shared" si="185"/>
        <v>-13.5</v>
      </c>
      <c r="DC164" s="12">
        <f t="shared" si="185"/>
        <v>0</v>
      </c>
      <c r="DD164" s="12">
        <f>MIN(DD3:DD160)</f>
        <v>0</v>
      </c>
      <c r="DE164" s="12">
        <f t="shared" si="185"/>
        <v>-0.6360215784940387</v>
      </c>
      <c r="DF164" s="12">
        <f t="shared" si="185"/>
        <v>0</v>
      </c>
      <c r="DG164" s="12">
        <f>MIN(DG3:DG160)</f>
        <v>0</v>
      </c>
      <c r="DH164" s="12">
        <f>MIN(DH3:DH160)</f>
        <v>0</v>
      </c>
      <c r="DI164" s="83"/>
    </row>
    <row r="165" spans="1:114" ht="12.75">
      <c r="A165" s="3"/>
      <c r="B165" s="83" t="s">
        <v>425</v>
      </c>
      <c r="C165"/>
      <c r="D165" s="58"/>
      <c r="E165" s="12">
        <f>MAX(E3:E160)</f>
        <v>345</v>
      </c>
      <c r="F165" s="12">
        <f aca="true" t="shared" si="186" ref="F165:P165">MAX(F3:F160)</f>
        <v>83</v>
      </c>
      <c r="G165" s="12">
        <f t="shared" si="186"/>
        <v>6</v>
      </c>
      <c r="H165" s="12">
        <f t="shared" si="186"/>
        <v>29</v>
      </c>
      <c r="I165" s="12">
        <f t="shared" si="186"/>
        <v>7</v>
      </c>
      <c r="J165" s="12">
        <f>MAX(J3:J160)</f>
        <v>48.99425287356321</v>
      </c>
      <c r="K165" s="12">
        <f>MAX(K3:K160)</f>
        <v>0.55</v>
      </c>
      <c r="L165" s="96"/>
      <c r="M165" s="96"/>
      <c r="N165" s="12">
        <f>MAX(N3:N160)</f>
        <v>34.090909090909086</v>
      </c>
      <c r="O165" s="12"/>
      <c r="P165" s="12">
        <f t="shared" si="186"/>
        <v>48.99425287356321</v>
      </c>
      <c r="Q165" s="12"/>
      <c r="R165" s="12">
        <f aca="true" t="shared" si="187" ref="R165:CR165">MAX(R3:R160)</f>
        <v>1</v>
      </c>
      <c r="S165" s="12"/>
      <c r="T165" s="12">
        <f t="shared" si="187"/>
        <v>13</v>
      </c>
      <c r="U165" s="12">
        <f t="shared" si="187"/>
        <v>1</v>
      </c>
      <c r="V165" s="12"/>
      <c r="W165" s="12">
        <f t="shared" si="187"/>
        <v>1</v>
      </c>
      <c r="X165" s="12"/>
      <c r="Y165" s="12">
        <f t="shared" si="187"/>
        <v>1</v>
      </c>
      <c r="Z165" s="12"/>
      <c r="AA165" s="12">
        <f t="shared" si="187"/>
        <v>16.078766445402618</v>
      </c>
      <c r="AB165" s="12">
        <f t="shared" si="187"/>
        <v>2.941176470588235</v>
      </c>
      <c r="AD165" s="12">
        <f>MAX(AD3:AD160)</f>
        <v>2.941176470588235</v>
      </c>
      <c r="AE165" s="12">
        <f t="shared" si="187"/>
        <v>3.654000525757313</v>
      </c>
      <c r="AF165" s="12">
        <f t="shared" si="187"/>
        <v>3.0765157915228283</v>
      </c>
      <c r="AG165" s="12"/>
      <c r="AH165" s="12">
        <f t="shared" si="187"/>
        <v>4.028318931352564</v>
      </c>
      <c r="AI165" s="12"/>
      <c r="AJ165" s="12"/>
      <c r="AK165" s="12">
        <f t="shared" si="187"/>
        <v>4.028318931352564</v>
      </c>
      <c r="AL165" s="12"/>
      <c r="AM165" s="12">
        <f>MAX(AM3:AM160)</f>
        <v>4.715875083693857</v>
      </c>
      <c r="AO165" s="12"/>
      <c r="AP165" s="12"/>
      <c r="AQ165" s="12">
        <f t="shared" si="187"/>
        <v>37.8</v>
      </c>
      <c r="AR165" s="12">
        <f t="shared" si="187"/>
        <v>12.3</v>
      </c>
      <c r="AS165" s="12"/>
      <c r="AT165" s="12">
        <f t="shared" si="187"/>
        <v>74.3</v>
      </c>
      <c r="AU165" s="12">
        <f t="shared" si="187"/>
        <v>113.40614525139665</v>
      </c>
      <c r="AV165" s="12">
        <f t="shared" si="187"/>
        <v>0.6201193313939992</v>
      </c>
      <c r="AW165" s="12">
        <f t="shared" si="187"/>
        <v>0.7636270486755962</v>
      </c>
      <c r="AX165" s="12"/>
      <c r="AY165" s="12">
        <f>MAX(AY3:AY160)</f>
        <v>0.7800403006403587</v>
      </c>
      <c r="AZ165" s="12"/>
      <c r="BA165" s="12"/>
      <c r="BB165" s="12"/>
      <c r="BC165" s="12">
        <f t="shared" si="187"/>
        <v>37.8</v>
      </c>
      <c r="BD165" s="12">
        <f t="shared" si="187"/>
        <v>12.3</v>
      </c>
      <c r="BE165" s="12"/>
      <c r="BF165" s="12">
        <f t="shared" si="187"/>
        <v>74.3</v>
      </c>
      <c r="BG165" s="12">
        <f t="shared" si="187"/>
        <v>113.40614525139665</v>
      </c>
      <c r="BH165" s="12">
        <f t="shared" si="187"/>
        <v>0.5498239485003232</v>
      </c>
      <c r="BI165" s="12">
        <f t="shared" si="187"/>
        <v>0.7636270486755962</v>
      </c>
      <c r="BJ165" s="12"/>
      <c r="BK165" s="12">
        <f>MAX(BK3:BK160)</f>
        <v>0.8694414203165564</v>
      </c>
      <c r="BM165" s="12"/>
      <c r="BN165" s="12"/>
      <c r="BO165" s="12">
        <f t="shared" si="187"/>
        <v>25.8</v>
      </c>
      <c r="BP165" s="12">
        <f t="shared" si="187"/>
        <v>9.30232558139535</v>
      </c>
      <c r="BQ165" s="12"/>
      <c r="BR165" s="12">
        <f t="shared" si="187"/>
        <v>74.3</v>
      </c>
      <c r="BS165" s="12">
        <f t="shared" si="187"/>
        <v>113.40614525139665</v>
      </c>
      <c r="BT165" s="12">
        <f t="shared" si="187"/>
        <v>0.7104999999999999</v>
      </c>
      <c r="BU165" s="12">
        <f t="shared" si="187"/>
        <v>0.6765230079001554</v>
      </c>
      <c r="BV165" s="12"/>
      <c r="BW165" s="12">
        <f>MAX(BW3:BW160)</f>
        <v>0.6768050001496801</v>
      </c>
      <c r="BX165" s="12">
        <f t="shared" si="187"/>
        <v>3.3763174602212276</v>
      </c>
      <c r="BZ165" s="12">
        <f>MAX(BZ3:BZ160)</f>
        <v>2.6698762955533266</v>
      </c>
      <c r="CA165" s="12">
        <f t="shared" si="187"/>
        <v>3.4555660206322885</v>
      </c>
      <c r="CB165" s="12">
        <f t="shared" si="187"/>
        <v>3.4555660206322885</v>
      </c>
      <c r="CC165" s="12">
        <f t="shared" si="187"/>
        <v>3.4555660206322885</v>
      </c>
      <c r="CD165" s="12">
        <f>MAX(CD3:CD160)</f>
        <v>1.1997455864924693</v>
      </c>
      <c r="CE165" s="12">
        <f>MAX(CE3:CE160)</f>
        <v>1.9178777265290945</v>
      </c>
      <c r="CF165" s="12">
        <f t="shared" si="187"/>
        <v>11.881188118811883</v>
      </c>
      <c r="CG165" s="12">
        <f t="shared" si="187"/>
        <v>0.6911586006146868</v>
      </c>
      <c r="CI165" s="12">
        <f>MAX(CI3:CI160)</f>
        <v>0.18789275240888145</v>
      </c>
      <c r="CJ165" s="12">
        <f t="shared" si="187"/>
        <v>4.385964912280701</v>
      </c>
      <c r="CK165" s="12">
        <f t="shared" si="187"/>
        <v>0.6911586006146868</v>
      </c>
      <c r="CL165" s="12">
        <f>MAX(CL3:CL160)</f>
        <v>0.2297242066943097</v>
      </c>
      <c r="CM165" s="12">
        <f t="shared" si="187"/>
        <v>8.625730994152047</v>
      </c>
      <c r="CN165" s="12">
        <f t="shared" si="187"/>
        <v>0.6397172136222466</v>
      </c>
      <c r="CO165" s="12">
        <f>MAX(CO3:CO160)</f>
        <v>0.23517794221282592</v>
      </c>
      <c r="CR165" s="12">
        <f t="shared" si="187"/>
        <v>10.989010989010989</v>
      </c>
      <c r="CT165" s="12">
        <f>MAX(CT3:CT160)</f>
        <v>8.047834518422754</v>
      </c>
      <c r="CU165" s="12">
        <f aca="true" t="shared" si="188" ref="CU165:DF165">MAX(CU3:CU160)</f>
        <v>5.320082542953262</v>
      </c>
      <c r="CV165" s="12"/>
      <c r="CW165" s="12">
        <f>MAX(CW3:CW160)</f>
        <v>3.213543876427684</v>
      </c>
      <c r="CX165" s="12">
        <f t="shared" si="188"/>
        <v>22.6</v>
      </c>
      <c r="CY165" s="12">
        <f t="shared" si="188"/>
        <v>0.8475570843635395</v>
      </c>
      <c r="CZ165" s="12"/>
      <c r="DA165" s="12">
        <f>MAX(DA3:DA160)</f>
        <v>0.3634228187919464</v>
      </c>
      <c r="DB165" s="12">
        <f t="shared" si="188"/>
        <v>21.818181818181817</v>
      </c>
      <c r="DC165" s="12">
        <f t="shared" si="188"/>
        <v>0.8475570843635395</v>
      </c>
      <c r="DD165" s="12">
        <f>MAX(DD3:DD160)</f>
        <v>0.23119480519480523</v>
      </c>
      <c r="DE165" s="12">
        <f t="shared" si="188"/>
        <v>21.818181818181817</v>
      </c>
      <c r="DF165" s="12">
        <f t="shared" si="188"/>
        <v>0.6498765991615639</v>
      </c>
      <c r="DG165" s="12">
        <f>MAX(DG3:DG160)</f>
        <v>0.5440903383296892</v>
      </c>
      <c r="DH165" s="12">
        <f>MAX(DH3:DH160)</f>
        <v>1</v>
      </c>
      <c r="DI165" s="83"/>
      <c r="DJ165" s="12"/>
    </row>
    <row r="166" spans="1:114" ht="12.75">
      <c r="A166" s="3"/>
      <c r="J166" s="5"/>
      <c r="K166" s="5"/>
      <c r="L166" s="97"/>
      <c r="M166" s="97"/>
      <c r="N166" s="5"/>
      <c r="O166" s="5"/>
      <c r="P166" s="5"/>
      <c r="DH166" s="12"/>
      <c r="DJ166" s="12"/>
    </row>
    <row r="167" spans="1:114" ht="12.75">
      <c r="A167" s="24" t="s">
        <v>346</v>
      </c>
      <c r="B167" s="25"/>
      <c r="C167" s="25"/>
      <c r="D167" s="25"/>
      <c r="E167" s="6"/>
      <c r="F167" s="7"/>
      <c r="G167" s="7"/>
      <c r="H167" s="7"/>
      <c r="I167" s="7"/>
      <c r="J167" s="8"/>
      <c r="K167" s="8"/>
      <c r="L167" s="98"/>
      <c r="M167" s="98"/>
      <c r="N167" s="8"/>
      <c r="O167" s="8"/>
      <c r="P167" s="8"/>
      <c r="Q167" s="7"/>
      <c r="R167" s="7"/>
      <c r="S167" s="7"/>
      <c r="T167" s="7"/>
      <c r="U167" s="7"/>
      <c r="V167" s="7"/>
      <c r="W167" s="7"/>
      <c r="X167" s="7"/>
      <c r="Y167" s="7"/>
      <c r="Z167" s="9"/>
      <c r="DH167" s="12"/>
      <c r="DI167" s="3"/>
      <c r="DJ167" s="12"/>
    </row>
    <row r="168" spans="1:114" ht="12.75">
      <c r="A168" s="10" t="s">
        <v>347</v>
      </c>
      <c r="B168" s="11"/>
      <c r="C168" s="11"/>
      <c r="D168" s="11"/>
      <c r="E168" s="12"/>
      <c r="F168" s="11"/>
      <c r="G168" s="11"/>
      <c r="H168" s="11"/>
      <c r="I168" s="11"/>
      <c r="J168" s="13"/>
      <c r="K168" s="13"/>
      <c r="L168" s="99"/>
      <c r="M168" s="99"/>
      <c r="N168" s="13"/>
      <c r="O168" s="13"/>
      <c r="P168" s="13"/>
      <c r="Q168" s="11"/>
      <c r="R168" s="11"/>
      <c r="S168" s="11"/>
      <c r="T168" s="11"/>
      <c r="U168" s="11"/>
      <c r="V168" s="11"/>
      <c r="W168" s="11"/>
      <c r="X168" s="11"/>
      <c r="Y168" s="11"/>
      <c r="Z168" s="14"/>
      <c r="DH168" s="12"/>
      <c r="DJ168" s="12"/>
    </row>
    <row r="169" spans="1:114" ht="12.75">
      <c r="A169" s="10" t="s">
        <v>348</v>
      </c>
      <c r="B169" s="11"/>
      <c r="C169" s="11"/>
      <c r="D169" s="11"/>
      <c r="E169" s="12"/>
      <c r="F169" s="11"/>
      <c r="G169" s="11"/>
      <c r="H169" s="11"/>
      <c r="I169" s="11"/>
      <c r="J169" s="13"/>
      <c r="K169" s="13"/>
      <c r="L169" s="99"/>
      <c r="M169" s="99"/>
      <c r="N169" s="13"/>
      <c r="O169" s="13"/>
      <c r="P169" s="13"/>
      <c r="Q169" s="11"/>
      <c r="R169" s="11"/>
      <c r="S169" s="11"/>
      <c r="T169" s="11"/>
      <c r="U169" s="11"/>
      <c r="V169" s="11"/>
      <c r="W169" s="11"/>
      <c r="X169" s="11"/>
      <c r="Y169" s="11"/>
      <c r="Z169" s="14"/>
      <c r="DH169" s="12"/>
      <c r="DJ169" s="12"/>
    </row>
    <row r="170" spans="1:114" ht="12.75">
      <c r="A170" s="10" t="s">
        <v>349</v>
      </c>
      <c r="B170" s="11"/>
      <c r="C170" s="11"/>
      <c r="D170" s="11"/>
      <c r="E170" s="12"/>
      <c r="F170" s="11"/>
      <c r="G170" s="11"/>
      <c r="H170" s="11"/>
      <c r="I170" s="11"/>
      <c r="J170" s="13"/>
      <c r="K170" s="13"/>
      <c r="L170" s="99"/>
      <c r="M170" s="99"/>
      <c r="N170" s="13"/>
      <c r="O170" s="13"/>
      <c r="P170" s="13"/>
      <c r="Q170" s="11"/>
      <c r="R170" s="11"/>
      <c r="S170" s="11"/>
      <c r="T170" s="11"/>
      <c r="U170" s="11"/>
      <c r="V170" s="11"/>
      <c r="W170" s="11"/>
      <c r="X170" s="11"/>
      <c r="Y170" s="11"/>
      <c r="Z170" s="14"/>
      <c r="DH170" s="12"/>
      <c r="DJ170" s="12"/>
    </row>
    <row r="171" spans="1:114" ht="12.75">
      <c r="A171" s="10" t="s">
        <v>350</v>
      </c>
      <c r="B171" s="11"/>
      <c r="C171" s="11"/>
      <c r="D171" s="11"/>
      <c r="E171" s="12"/>
      <c r="F171" s="11"/>
      <c r="G171" s="11"/>
      <c r="H171" s="11"/>
      <c r="I171" s="11"/>
      <c r="J171" s="11"/>
      <c r="K171" s="11"/>
      <c r="L171" s="100"/>
      <c r="M171" s="100"/>
      <c r="N171" s="11"/>
      <c r="O171" s="11"/>
      <c r="P171" s="11"/>
      <c r="Q171" s="11"/>
      <c r="R171" s="11"/>
      <c r="S171" s="11"/>
      <c r="T171" s="11"/>
      <c r="U171" s="11"/>
      <c r="V171" s="11"/>
      <c r="W171" s="11"/>
      <c r="X171" s="11"/>
      <c r="Y171" s="11"/>
      <c r="Z171" s="14"/>
      <c r="DH171" s="12"/>
      <c r="DJ171" s="12"/>
    </row>
    <row r="172" spans="1:114" ht="12.75">
      <c r="A172" s="10" t="s">
        <v>351</v>
      </c>
      <c r="B172" s="11"/>
      <c r="C172" s="11"/>
      <c r="D172" s="11"/>
      <c r="E172" s="12"/>
      <c r="F172" s="11"/>
      <c r="G172" s="11"/>
      <c r="H172" s="11"/>
      <c r="I172" s="11"/>
      <c r="J172" s="11"/>
      <c r="K172" s="11"/>
      <c r="L172" s="100"/>
      <c r="M172" s="100"/>
      <c r="N172" s="11"/>
      <c r="O172" s="11"/>
      <c r="P172" s="11"/>
      <c r="Q172" s="11"/>
      <c r="R172" s="11"/>
      <c r="S172" s="11"/>
      <c r="T172" s="11"/>
      <c r="U172" s="11"/>
      <c r="V172" s="11"/>
      <c r="W172" s="11"/>
      <c r="X172" s="11"/>
      <c r="Y172" s="11"/>
      <c r="Z172" s="14"/>
      <c r="DH172" s="12"/>
      <c r="DJ172" s="12"/>
    </row>
    <row r="173" spans="1:114" ht="12.75">
      <c r="A173" s="10" t="s">
        <v>352</v>
      </c>
      <c r="B173" s="11"/>
      <c r="C173" s="11"/>
      <c r="D173" s="11"/>
      <c r="E173" s="12"/>
      <c r="F173" s="11"/>
      <c r="G173" s="11"/>
      <c r="H173" s="11"/>
      <c r="I173" s="11"/>
      <c r="J173" s="11"/>
      <c r="K173" s="11"/>
      <c r="L173" s="100"/>
      <c r="M173" s="100"/>
      <c r="N173" s="11"/>
      <c r="O173" s="11"/>
      <c r="P173" s="11"/>
      <c r="Q173" s="11"/>
      <c r="R173" s="11"/>
      <c r="S173" s="11"/>
      <c r="T173" s="11"/>
      <c r="U173" s="11"/>
      <c r="V173" s="11"/>
      <c r="W173" s="11"/>
      <c r="X173" s="11"/>
      <c r="Y173" s="11"/>
      <c r="Z173" s="14"/>
      <c r="DH173" s="12"/>
      <c r="DJ173" s="12"/>
    </row>
    <row r="174" spans="1:114" ht="12.75">
      <c r="A174" s="10" t="s">
        <v>353</v>
      </c>
      <c r="B174" s="11"/>
      <c r="C174" s="11"/>
      <c r="D174" s="11"/>
      <c r="E174" s="12"/>
      <c r="F174" s="11"/>
      <c r="G174" s="11"/>
      <c r="H174" s="11"/>
      <c r="I174" s="11"/>
      <c r="J174" s="11"/>
      <c r="K174" s="11"/>
      <c r="L174" s="100"/>
      <c r="M174" s="100"/>
      <c r="N174" s="11"/>
      <c r="O174" s="11"/>
      <c r="P174" s="11"/>
      <c r="Q174" s="11"/>
      <c r="R174" s="11"/>
      <c r="S174" s="11"/>
      <c r="T174" s="11"/>
      <c r="U174" s="11"/>
      <c r="V174" s="11"/>
      <c r="W174" s="11"/>
      <c r="X174" s="11"/>
      <c r="Y174" s="11"/>
      <c r="Z174" s="14"/>
      <c r="DH174" s="12"/>
      <c r="DJ174" s="12"/>
    </row>
    <row r="175" spans="1:114" ht="12.75">
      <c r="A175" s="10" t="s">
        <v>354</v>
      </c>
      <c r="B175" s="11"/>
      <c r="C175" s="11"/>
      <c r="D175" s="11"/>
      <c r="E175" s="12"/>
      <c r="F175" s="11"/>
      <c r="G175" s="11"/>
      <c r="H175" s="11"/>
      <c r="I175" s="11"/>
      <c r="J175" s="11"/>
      <c r="K175" s="11"/>
      <c r="L175" s="100"/>
      <c r="M175" s="100"/>
      <c r="N175" s="11"/>
      <c r="O175" s="11"/>
      <c r="P175" s="11"/>
      <c r="Q175" s="11"/>
      <c r="R175" s="11"/>
      <c r="S175" s="11"/>
      <c r="T175" s="11"/>
      <c r="U175" s="11"/>
      <c r="V175" s="11"/>
      <c r="W175" s="11"/>
      <c r="X175" s="11"/>
      <c r="Y175" s="11"/>
      <c r="Z175" s="14"/>
      <c r="DH175" s="12"/>
      <c r="DJ175" s="12"/>
    </row>
    <row r="176" spans="1:114" ht="12.75">
      <c r="A176" s="10" t="s">
        <v>355</v>
      </c>
      <c r="B176" s="11"/>
      <c r="C176" s="11"/>
      <c r="D176" s="11"/>
      <c r="E176" s="12"/>
      <c r="F176" s="11"/>
      <c r="G176" s="11"/>
      <c r="H176" s="11"/>
      <c r="I176" s="11"/>
      <c r="J176" s="11"/>
      <c r="K176" s="11"/>
      <c r="L176" s="100"/>
      <c r="M176" s="100"/>
      <c r="N176" s="11"/>
      <c r="O176" s="11"/>
      <c r="P176" s="11"/>
      <c r="Q176" s="11"/>
      <c r="R176" s="11"/>
      <c r="S176" s="11"/>
      <c r="T176" s="11"/>
      <c r="U176" s="11"/>
      <c r="V176" s="11"/>
      <c r="W176" s="11"/>
      <c r="X176" s="11"/>
      <c r="Y176" s="11"/>
      <c r="Z176" s="14"/>
      <c r="DH176" s="12"/>
      <c r="DJ176" s="12"/>
    </row>
    <row r="177" spans="1:114" ht="12.75">
      <c r="A177" s="10" t="s">
        <v>96</v>
      </c>
      <c r="B177" s="11"/>
      <c r="C177" s="11"/>
      <c r="D177" s="11"/>
      <c r="E177" s="12"/>
      <c r="F177" s="11"/>
      <c r="G177" s="11"/>
      <c r="H177" s="11"/>
      <c r="I177" s="11"/>
      <c r="J177" s="11"/>
      <c r="K177" s="11"/>
      <c r="L177" s="100"/>
      <c r="M177" s="100"/>
      <c r="N177" s="11"/>
      <c r="O177" s="11"/>
      <c r="P177" s="11"/>
      <c r="Q177" s="11"/>
      <c r="R177" s="11"/>
      <c r="S177" s="11"/>
      <c r="T177" s="11"/>
      <c r="U177" s="11"/>
      <c r="V177" s="11"/>
      <c r="W177" s="11"/>
      <c r="X177" s="11"/>
      <c r="Y177" s="11"/>
      <c r="Z177" s="14"/>
      <c r="DH177" s="12"/>
      <c r="DJ177" s="12"/>
    </row>
    <row r="178" spans="1:114" ht="12.75">
      <c r="A178" s="10" t="s">
        <v>359</v>
      </c>
      <c r="B178" s="11"/>
      <c r="C178" s="11"/>
      <c r="D178" s="11"/>
      <c r="E178" s="12"/>
      <c r="F178" s="11"/>
      <c r="G178" s="11"/>
      <c r="H178" s="11"/>
      <c r="I178" s="11"/>
      <c r="J178" s="13"/>
      <c r="K178" s="13"/>
      <c r="L178" s="99"/>
      <c r="M178" s="99"/>
      <c r="N178" s="13"/>
      <c r="O178" s="13"/>
      <c r="P178" s="13"/>
      <c r="Q178" s="11"/>
      <c r="R178" s="11"/>
      <c r="S178" s="11"/>
      <c r="T178" s="11"/>
      <c r="U178" s="11"/>
      <c r="V178" s="11"/>
      <c r="W178" s="11"/>
      <c r="X178" s="11"/>
      <c r="Y178" s="11"/>
      <c r="Z178" s="14"/>
      <c r="DH178" s="12"/>
      <c r="DJ178" s="12"/>
    </row>
    <row r="179" spans="1:114" ht="12.75">
      <c r="A179" s="10" t="s">
        <v>356</v>
      </c>
      <c r="B179" s="11"/>
      <c r="C179" s="11"/>
      <c r="D179" s="11"/>
      <c r="E179" s="12"/>
      <c r="F179" s="11"/>
      <c r="G179" s="11"/>
      <c r="H179" s="11"/>
      <c r="I179" s="11"/>
      <c r="J179" s="13"/>
      <c r="K179" s="13"/>
      <c r="L179" s="99"/>
      <c r="M179" s="99"/>
      <c r="N179" s="13"/>
      <c r="O179" s="13"/>
      <c r="P179" s="13"/>
      <c r="Q179" s="11"/>
      <c r="R179" s="11"/>
      <c r="S179" s="11"/>
      <c r="T179" s="11"/>
      <c r="U179" s="11"/>
      <c r="V179" s="11"/>
      <c r="W179" s="11"/>
      <c r="X179" s="11"/>
      <c r="Y179" s="11"/>
      <c r="Z179" s="14"/>
      <c r="DH179" s="12"/>
      <c r="DJ179" s="12"/>
    </row>
    <row r="180" spans="1:114" ht="12.75">
      <c r="A180" s="10" t="s">
        <v>357</v>
      </c>
      <c r="B180" s="11"/>
      <c r="C180" s="11"/>
      <c r="D180" s="11"/>
      <c r="E180" s="12"/>
      <c r="F180" s="11"/>
      <c r="G180" s="11"/>
      <c r="H180" s="11"/>
      <c r="I180" s="11"/>
      <c r="J180" s="13"/>
      <c r="K180" s="13"/>
      <c r="L180" s="99"/>
      <c r="M180" s="99"/>
      <c r="N180" s="13"/>
      <c r="O180" s="13"/>
      <c r="P180" s="13"/>
      <c r="Q180" s="11"/>
      <c r="R180" s="11"/>
      <c r="S180" s="11"/>
      <c r="T180" s="11"/>
      <c r="U180" s="11"/>
      <c r="V180" s="11"/>
      <c r="W180" s="11"/>
      <c r="X180" s="11"/>
      <c r="Y180" s="11"/>
      <c r="Z180" s="14"/>
      <c r="DH180" s="12"/>
      <c r="DJ180" s="12"/>
    </row>
    <row r="181" spans="1:114" ht="12.75">
      <c r="A181" s="12" t="s">
        <v>358</v>
      </c>
      <c r="B181" s="11"/>
      <c r="C181" s="11"/>
      <c r="D181" s="11"/>
      <c r="E181" s="12"/>
      <c r="F181" s="11"/>
      <c r="G181" s="11"/>
      <c r="H181" s="11"/>
      <c r="I181" s="11"/>
      <c r="J181" s="13"/>
      <c r="K181" s="13"/>
      <c r="L181" s="99"/>
      <c r="M181" s="99"/>
      <c r="N181" s="13"/>
      <c r="O181" s="13"/>
      <c r="P181" s="13"/>
      <c r="Q181" s="11"/>
      <c r="R181" s="11"/>
      <c r="S181" s="11"/>
      <c r="T181" s="11"/>
      <c r="U181" s="11"/>
      <c r="V181" s="11"/>
      <c r="W181" s="11"/>
      <c r="X181" s="11"/>
      <c r="Y181" s="11"/>
      <c r="Z181" s="14"/>
      <c r="DH181" s="12"/>
      <c r="DJ181" s="12"/>
    </row>
    <row r="182" spans="1:114" ht="12.75">
      <c r="A182" s="79" t="s">
        <v>478</v>
      </c>
      <c r="B182" s="11"/>
      <c r="C182" s="11"/>
      <c r="D182" s="11"/>
      <c r="E182" s="12"/>
      <c r="F182" s="11"/>
      <c r="G182" s="11"/>
      <c r="H182" s="11"/>
      <c r="I182" s="11"/>
      <c r="J182" s="13"/>
      <c r="K182" s="13"/>
      <c r="L182" s="99"/>
      <c r="M182" s="99"/>
      <c r="N182" s="13"/>
      <c r="O182" s="13"/>
      <c r="P182" s="13"/>
      <c r="Q182" s="11"/>
      <c r="R182" s="11"/>
      <c r="S182" s="11"/>
      <c r="T182" s="11"/>
      <c r="U182" s="11"/>
      <c r="V182" s="11"/>
      <c r="W182" s="11"/>
      <c r="X182" s="11"/>
      <c r="Y182" s="11"/>
      <c r="Z182" s="14"/>
      <c r="DH182" s="12"/>
      <c r="DJ182" s="12"/>
    </row>
    <row r="183" spans="1:114" ht="12.75">
      <c r="A183" s="79" t="s">
        <v>95</v>
      </c>
      <c r="B183" s="11"/>
      <c r="C183" s="11"/>
      <c r="D183" s="11"/>
      <c r="E183" s="12"/>
      <c r="F183" s="11"/>
      <c r="G183" s="11"/>
      <c r="H183" s="11"/>
      <c r="I183" s="11"/>
      <c r="J183" s="13"/>
      <c r="K183" s="13"/>
      <c r="L183" s="99"/>
      <c r="M183" s="99"/>
      <c r="N183" s="13"/>
      <c r="O183" s="13"/>
      <c r="P183" s="13"/>
      <c r="Q183" s="11"/>
      <c r="R183" s="11"/>
      <c r="S183" s="11"/>
      <c r="T183" s="11"/>
      <c r="U183" s="11"/>
      <c r="V183" s="11"/>
      <c r="W183" s="11"/>
      <c r="X183" s="11"/>
      <c r="Y183" s="11"/>
      <c r="Z183" s="14"/>
      <c r="DH183" s="12"/>
      <c r="DJ183" s="12"/>
    </row>
    <row r="184" spans="1:114" ht="12.75">
      <c r="A184" s="17" t="s">
        <v>415</v>
      </c>
      <c r="B184" s="15"/>
      <c r="C184" s="15"/>
      <c r="D184" s="15"/>
      <c r="E184" s="16"/>
      <c r="F184" s="15"/>
      <c r="G184" s="15"/>
      <c r="H184" s="15"/>
      <c r="I184" s="15"/>
      <c r="J184" s="17"/>
      <c r="K184" s="17"/>
      <c r="L184" s="101"/>
      <c r="M184" s="101"/>
      <c r="N184" s="17"/>
      <c r="O184" s="17"/>
      <c r="P184" s="17"/>
      <c r="Q184" s="15"/>
      <c r="R184" s="15"/>
      <c r="S184" s="15"/>
      <c r="T184" s="15"/>
      <c r="U184" s="15"/>
      <c r="V184" s="15"/>
      <c r="W184" s="15"/>
      <c r="X184" s="15"/>
      <c r="Y184" s="15"/>
      <c r="Z184" s="18"/>
      <c r="DH184" s="12"/>
      <c r="DJ184" s="12"/>
    </row>
    <row r="185" spans="1:114" ht="12.75">
      <c r="A185"/>
      <c r="J185" s="2"/>
      <c r="K185" s="2"/>
      <c r="L185" s="102"/>
      <c r="M185" s="102"/>
      <c r="N185" s="2"/>
      <c r="O185" s="2"/>
      <c r="P185" s="2"/>
      <c r="DH185" s="12"/>
      <c r="DJ185" s="12"/>
    </row>
    <row r="186" spans="1:114" ht="12.75">
      <c r="A186"/>
      <c r="J186" s="2"/>
      <c r="K186" s="2"/>
      <c r="L186" s="102"/>
      <c r="M186" s="102"/>
      <c r="N186" s="2"/>
      <c r="O186" s="2"/>
      <c r="P186" s="2"/>
      <c r="DH186" s="12"/>
      <c r="DJ186" s="12"/>
    </row>
    <row r="187" spans="1:114" ht="12.75">
      <c r="A187"/>
      <c r="J187" s="2"/>
      <c r="K187" s="2"/>
      <c r="L187" s="102"/>
      <c r="M187" s="102"/>
      <c r="N187" s="2"/>
      <c r="O187" s="2"/>
      <c r="P187" s="2"/>
      <c r="DH187" s="12"/>
      <c r="DJ187" s="12"/>
    </row>
    <row r="188" spans="1:114" ht="12.75">
      <c r="A188"/>
      <c r="J188" s="2"/>
      <c r="K188" s="2"/>
      <c r="L188" s="102"/>
      <c r="M188" s="102"/>
      <c r="N188" s="2"/>
      <c r="O188" s="2"/>
      <c r="P188" s="2"/>
      <c r="DH188" s="12"/>
      <c r="DJ188" s="12"/>
    </row>
    <row r="189" spans="1:114" ht="12.75">
      <c r="A189"/>
      <c r="J189" s="2"/>
      <c r="K189" s="2"/>
      <c r="L189" s="102"/>
      <c r="M189" s="102"/>
      <c r="N189" s="2"/>
      <c r="O189" s="2"/>
      <c r="P189" s="2"/>
      <c r="DH189" s="12"/>
      <c r="DJ189" s="12"/>
    </row>
    <row r="190" spans="10:114" ht="12.75">
      <c r="J190" s="2"/>
      <c r="K190" s="2"/>
      <c r="L190" s="102"/>
      <c r="M190" s="102"/>
      <c r="N190" s="2"/>
      <c r="O190" s="2"/>
      <c r="P190" s="2"/>
      <c r="DH190" s="12"/>
      <c r="DJ190" s="12"/>
    </row>
    <row r="191" spans="4:114" ht="12.75">
      <c r="D191" s="11"/>
      <c r="J191" s="2"/>
      <c r="K191" s="2"/>
      <c r="L191" s="102"/>
      <c r="M191" s="102"/>
      <c r="N191" s="2"/>
      <c r="O191" s="2"/>
      <c r="P191" s="2"/>
      <c r="DH191" s="12"/>
      <c r="DJ191" s="12"/>
    </row>
    <row r="192" spans="4:114" ht="12.75">
      <c r="D192" s="11"/>
      <c r="J192" s="2"/>
      <c r="K192" s="2"/>
      <c r="L192" s="102"/>
      <c r="M192" s="102"/>
      <c r="N192" s="2"/>
      <c r="O192" s="2"/>
      <c r="P192" s="2"/>
      <c r="DH192" s="12"/>
      <c r="DJ192" s="12"/>
    </row>
    <row r="193" spans="4:16" ht="12.75">
      <c r="D193" s="11"/>
      <c r="J193" s="2"/>
      <c r="K193" s="2"/>
      <c r="L193" s="102"/>
      <c r="M193" s="102"/>
      <c r="N193" s="2"/>
      <c r="O193" s="2"/>
      <c r="P193" s="2"/>
    </row>
    <row r="194" spans="4:16" ht="12.75">
      <c r="D194" s="90"/>
      <c r="J194" s="2"/>
      <c r="K194" s="2"/>
      <c r="L194" s="102"/>
      <c r="M194" s="102"/>
      <c r="N194" s="2"/>
      <c r="O194" s="2"/>
      <c r="P194" s="2"/>
    </row>
    <row r="195" spans="4:16" ht="12.75">
      <c r="D195" s="11"/>
      <c r="J195" s="2"/>
      <c r="K195" s="2"/>
      <c r="L195" s="102"/>
      <c r="M195" s="102"/>
      <c r="N195" s="2"/>
      <c r="O195" s="2"/>
      <c r="P195" s="2"/>
    </row>
    <row r="196" spans="4:16" ht="12.75">
      <c r="D196" s="11"/>
      <c r="J196" s="2"/>
      <c r="K196" s="2"/>
      <c r="L196" s="102"/>
      <c r="M196" s="102"/>
      <c r="N196" s="2"/>
      <c r="O196" s="2"/>
      <c r="P196" s="2"/>
    </row>
    <row r="197" spans="4:16" ht="12.75">
      <c r="D197" s="11"/>
      <c r="J197" s="2"/>
      <c r="K197" s="2"/>
      <c r="L197" s="102"/>
      <c r="M197" s="102"/>
      <c r="N197" s="2"/>
      <c r="O197" s="2"/>
      <c r="P197" s="2"/>
    </row>
    <row r="198" spans="10:16" ht="12.75">
      <c r="J198" s="2"/>
      <c r="K198" s="2"/>
      <c r="L198" s="102"/>
      <c r="M198" s="102"/>
      <c r="N198" s="2"/>
      <c r="O198" s="2"/>
      <c r="P198" s="2"/>
    </row>
    <row r="199" spans="10:16" ht="12.75">
      <c r="J199" s="2"/>
      <c r="K199" s="2"/>
      <c r="L199" s="102"/>
      <c r="M199" s="102"/>
      <c r="N199" s="2"/>
      <c r="O199" s="2"/>
      <c r="P199" s="2"/>
    </row>
    <row r="200" spans="10:16" ht="12.75">
      <c r="J200" s="2"/>
      <c r="K200" s="2"/>
      <c r="L200" s="102"/>
      <c r="M200" s="102"/>
      <c r="N200" s="2"/>
      <c r="O200" s="2"/>
      <c r="P200" s="2"/>
    </row>
    <row r="201" spans="10:16" ht="12.75">
      <c r="J201" s="2"/>
      <c r="K201" s="2"/>
      <c r="L201" s="102"/>
      <c r="M201" s="102"/>
      <c r="N201" s="2"/>
      <c r="O201" s="2"/>
      <c r="P201" s="2"/>
    </row>
    <row r="202" spans="10:16" ht="12.75">
      <c r="J202" s="2"/>
      <c r="K202" s="2"/>
      <c r="L202" s="102"/>
      <c r="M202" s="102"/>
      <c r="N202" s="2"/>
      <c r="O202" s="2"/>
      <c r="P202" s="2"/>
    </row>
    <row r="203" spans="10:16" ht="12.75">
      <c r="J203" s="2"/>
      <c r="K203" s="2"/>
      <c r="L203" s="102"/>
      <c r="M203" s="102"/>
      <c r="N203" s="2"/>
      <c r="O203" s="2"/>
      <c r="P203" s="2"/>
    </row>
    <row r="204" spans="10:16" ht="12.75">
      <c r="J204" s="2"/>
      <c r="K204" s="2"/>
      <c r="L204" s="102"/>
      <c r="M204" s="102"/>
      <c r="N204" s="2"/>
      <c r="O204" s="2"/>
      <c r="P204" s="2"/>
    </row>
    <row r="205" spans="10:16" ht="12.75">
      <c r="J205" s="2"/>
      <c r="K205" s="2"/>
      <c r="L205" s="102"/>
      <c r="M205" s="102"/>
      <c r="N205" s="2"/>
      <c r="O205" s="2"/>
      <c r="P205" s="2"/>
    </row>
    <row r="206" spans="10:16" ht="12.75">
      <c r="J206" s="2"/>
      <c r="K206" s="2"/>
      <c r="L206" s="102"/>
      <c r="M206" s="102"/>
      <c r="N206" s="2"/>
      <c r="O206" s="2"/>
      <c r="P206" s="2"/>
    </row>
    <row r="207" spans="10:16" ht="12.75">
      <c r="J207" s="2"/>
      <c r="K207" s="2"/>
      <c r="L207" s="102"/>
      <c r="M207" s="102"/>
      <c r="N207" s="2"/>
      <c r="O207" s="2"/>
      <c r="P207" s="2"/>
    </row>
    <row r="208" spans="10:16" ht="12.75">
      <c r="J208" s="2"/>
      <c r="K208" s="2"/>
      <c r="L208" s="102"/>
      <c r="M208" s="102"/>
      <c r="N208" s="2"/>
      <c r="O208" s="2"/>
      <c r="P208" s="2"/>
    </row>
    <row r="209" spans="10:16" ht="12.75">
      <c r="J209" s="2"/>
      <c r="K209" s="2"/>
      <c r="L209" s="102"/>
      <c r="M209" s="102"/>
      <c r="N209" s="2"/>
      <c r="O209" s="2"/>
      <c r="P209" s="2"/>
    </row>
    <row r="210" spans="10:16" ht="12.75">
      <c r="J210" s="2"/>
      <c r="K210" s="2"/>
      <c r="L210" s="102"/>
      <c r="M210" s="102"/>
      <c r="N210" s="2"/>
      <c r="O210" s="2"/>
      <c r="P210" s="2"/>
    </row>
    <row r="211" spans="10:16" ht="12.75">
      <c r="J211" s="2"/>
      <c r="K211" s="2"/>
      <c r="L211" s="102"/>
      <c r="M211" s="102"/>
      <c r="N211" s="2"/>
      <c r="O211" s="2"/>
      <c r="P211" s="2"/>
    </row>
    <row r="212" spans="10:16" ht="12.75">
      <c r="J212" s="2"/>
      <c r="K212" s="2"/>
      <c r="L212" s="102"/>
      <c r="M212" s="102"/>
      <c r="N212" s="2"/>
      <c r="O212" s="2"/>
      <c r="P212" s="2"/>
    </row>
    <row r="213" spans="10:16" ht="12.75">
      <c r="J213" s="2"/>
      <c r="K213" s="2"/>
      <c r="L213" s="102"/>
      <c r="M213" s="102"/>
      <c r="N213" s="2"/>
      <c r="O213" s="2"/>
      <c r="P213" s="2"/>
    </row>
    <row r="214" spans="10:16" ht="12.75">
      <c r="J214" s="2"/>
      <c r="K214" s="2"/>
      <c r="L214" s="102"/>
      <c r="M214" s="102"/>
      <c r="N214" s="2"/>
      <c r="O214" s="2"/>
      <c r="P214" s="2"/>
    </row>
    <row r="215" spans="10:16" ht="12.75">
      <c r="J215" s="2"/>
      <c r="K215" s="2"/>
      <c r="L215" s="102"/>
      <c r="M215" s="102"/>
      <c r="N215" s="2"/>
      <c r="O215" s="2"/>
      <c r="P215" s="2"/>
    </row>
    <row r="216" spans="10:16" ht="12.75">
      <c r="J216" s="2"/>
      <c r="K216" s="2"/>
      <c r="L216" s="102"/>
      <c r="M216" s="102"/>
      <c r="N216" s="2"/>
      <c r="O216" s="2"/>
      <c r="P216" s="2"/>
    </row>
    <row r="217" spans="10:16" ht="12.75">
      <c r="J217" s="2"/>
      <c r="K217" s="2"/>
      <c r="L217" s="102"/>
      <c r="M217" s="102"/>
      <c r="N217" s="2"/>
      <c r="O217" s="2"/>
      <c r="P217" s="2"/>
    </row>
    <row r="218" spans="10:16" ht="12.75">
      <c r="J218" s="2"/>
      <c r="K218" s="2"/>
      <c r="L218" s="102"/>
      <c r="M218" s="102"/>
      <c r="N218" s="2"/>
      <c r="O218" s="2"/>
      <c r="P218" s="2"/>
    </row>
    <row r="219" spans="10:16" ht="12.75">
      <c r="J219" s="2"/>
      <c r="K219" s="2"/>
      <c r="L219" s="102"/>
      <c r="M219" s="102"/>
      <c r="N219" s="2"/>
      <c r="O219" s="2"/>
      <c r="P219" s="2"/>
    </row>
    <row r="220" spans="10:16" ht="12.75">
      <c r="J220" s="2"/>
      <c r="K220" s="2"/>
      <c r="L220" s="102"/>
      <c r="M220" s="102"/>
      <c r="N220" s="2"/>
      <c r="O220" s="2"/>
      <c r="P220" s="2"/>
    </row>
    <row r="221" spans="10:16" ht="12.75">
      <c r="J221" s="2"/>
      <c r="K221" s="2"/>
      <c r="L221" s="102"/>
      <c r="M221" s="102"/>
      <c r="N221" s="2"/>
      <c r="O221" s="2"/>
      <c r="P221" s="2"/>
    </row>
    <row r="222" spans="10:16" ht="12.75">
      <c r="J222" s="2"/>
      <c r="K222" s="2"/>
      <c r="L222" s="102"/>
      <c r="M222" s="102"/>
      <c r="N222" s="2"/>
      <c r="O222" s="2"/>
      <c r="P222" s="2"/>
    </row>
    <row r="223" spans="10:16" ht="12.75">
      <c r="J223" s="2"/>
      <c r="K223" s="2"/>
      <c r="L223" s="102"/>
      <c r="M223" s="102"/>
      <c r="N223" s="2"/>
      <c r="O223" s="2"/>
      <c r="P223" s="2"/>
    </row>
    <row r="224" spans="10:16" ht="12.75">
      <c r="J224" s="2"/>
      <c r="K224" s="2"/>
      <c r="L224" s="102"/>
      <c r="M224" s="102"/>
      <c r="N224" s="2"/>
      <c r="O224" s="2"/>
      <c r="P224" s="2"/>
    </row>
    <row r="225" spans="10:16" ht="12.75">
      <c r="J225" s="2"/>
      <c r="K225" s="2"/>
      <c r="L225" s="102"/>
      <c r="M225" s="102"/>
      <c r="N225" s="2"/>
      <c r="O225" s="2"/>
      <c r="P225" s="2"/>
    </row>
    <row r="226" spans="10:16" ht="12.75">
      <c r="J226" s="2"/>
      <c r="K226" s="2"/>
      <c r="L226" s="102"/>
      <c r="M226" s="102"/>
      <c r="N226" s="2"/>
      <c r="O226" s="2"/>
      <c r="P226" s="2"/>
    </row>
    <row r="227" spans="10:16" ht="12.75">
      <c r="J227" s="2"/>
      <c r="K227" s="2"/>
      <c r="L227" s="102"/>
      <c r="M227" s="102"/>
      <c r="N227" s="2"/>
      <c r="O227" s="2"/>
      <c r="P227" s="2"/>
    </row>
    <row r="228" spans="10:16" ht="12.75">
      <c r="J228" s="2"/>
      <c r="K228" s="2"/>
      <c r="L228" s="102"/>
      <c r="M228" s="102"/>
      <c r="N228" s="2"/>
      <c r="O228" s="2"/>
      <c r="P228" s="2"/>
    </row>
    <row r="229" spans="10:16" ht="12.75">
      <c r="J229" s="2"/>
      <c r="K229" s="2"/>
      <c r="L229" s="102"/>
      <c r="M229" s="102"/>
      <c r="N229" s="2"/>
      <c r="O229" s="2"/>
      <c r="P229" s="2"/>
    </row>
    <row r="230" spans="10:16" ht="12.75">
      <c r="J230" s="2"/>
      <c r="K230" s="2"/>
      <c r="L230" s="102"/>
      <c r="M230" s="102"/>
      <c r="N230" s="2"/>
      <c r="O230" s="2"/>
      <c r="P230" s="2"/>
    </row>
    <row r="231" spans="10:16" ht="12.75">
      <c r="J231" s="2"/>
      <c r="K231" s="2"/>
      <c r="L231" s="102"/>
      <c r="M231" s="102"/>
      <c r="N231" s="2"/>
      <c r="O231" s="2"/>
      <c r="P231" s="2"/>
    </row>
    <row r="232" spans="10:16" ht="12.75">
      <c r="J232" s="2"/>
      <c r="K232" s="2"/>
      <c r="L232" s="102"/>
      <c r="M232" s="102"/>
      <c r="N232" s="2"/>
      <c r="O232" s="2"/>
      <c r="P232" s="2"/>
    </row>
    <row r="233" spans="10:16" ht="12.75">
      <c r="J233" s="2"/>
      <c r="K233" s="2"/>
      <c r="L233" s="102"/>
      <c r="M233" s="102"/>
      <c r="N233" s="2"/>
      <c r="O233" s="2"/>
      <c r="P233" s="2"/>
    </row>
    <row r="234" spans="10:16" ht="12.75">
      <c r="J234" s="2"/>
      <c r="K234" s="2"/>
      <c r="L234" s="102"/>
      <c r="M234" s="102"/>
      <c r="N234" s="2"/>
      <c r="O234" s="2"/>
      <c r="P234" s="2"/>
    </row>
    <row r="235" spans="10:16" ht="12.75">
      <c r="J235" s="2"/>
      <c r="K235" s="2"/>
      <c r="L235" s="102"/>
      <c r="M235" s="102"/>
      <c r="N235" s="2"/>
      <c r="O235" s="2"/>
      <c r="P235" s="2"/>
    </row>
    <row r="236" spans="10:16" ht="12.75">
      <c r="J236" s="2"/>
      <c r="K236" s="2"/>
      <c r="L236" s="102"/>
      <c r="M236" s="102"/>
      <c r="N236" s="2"/>
      <c r="O236" s="2"/>
      <c r="P236" s="2"/>
    </row>
    <row r="237" spans="10:16" ht="12.75">
      <c r="J237" s="2"/>
      <c r="K237" s="2"/>
      <c r="L237" s="102"/>
      <c r="M237" s="102"/>
      <c r="N237" s="2"/>
      <c r="O237" s="2"/>
      <c r="P237" s="2"/>
    </row>
    <row r="238" spans="10:16" ht="12.75">
      <c r="J238" s="2"/>
      <c r="K238" s="2"/>
      <c r="L238" s="102"/>
      <c r="M238" s="102"/>
      <c r="N238" s="2"/>
      <c r="O238" s="2"/>
      <c r="P238" s="2"/>
    </row>
    <row r="239" spans="10:16" ht="12.75">
      <c r="J239" s="2"/>
      <c r="K239" s="2"/>
      <c r="L239" s="102"/>
      <c r="M239" s="102"/>
      <c r="N239" s="2"/>
      <c r="O239" s="2"/>
      <c r="P239" s="2"/>
    </row>
    <row r="240" spans="10:16" ht="12.75">
      <c r="J240" s="2"/>
      <c r="K240" s="2"/>
      <c r="L240" s="102"/>
      <c r="M240" s="102"/>
      <c r="N240" s="2"/>
      <c r="O240" s="2"/>
      <c r="P240" s="2"/>
    </row>
    <row r="241" spans="10:16" ht="12.75">
      <c r="J241" s="2"/>
      <c r="K241" s="2"/>
      <c r="L241" s="102"/>
      <c r="M241" s="102"/>
      <c r="N241" s="2"/>
      <c r="O241" s="2"/>
      <c r="P241" s="2"/>
    </row>
    <row r="242" spans="10:16" ht="12.75">
      <c r="J242" s="2"/>
      <c r="K242" s="2"/>
      <c r="L242" s="102"/>
      <c r="M242" s="102"/>
      <c r="N242" s="2"/>
      <c r="O242" s="2"/>
      <c r="P242" s="2"/>
    </row>
    <row r="243" spans="10:16" ht="12.75">
      <c r="J243" s="2"/>
      <c r="K243" s="2"/>
      <c r="L243" s="102"/>
      <c r="M243" s="102"/>
      <c r="N243" s="2"/>
      <c r="O243" s="2"/>
      <c r="P243" s="2"/>
    </row>
    <row r="244" spans="10:16" ht="12.75">
      <c r="J244" s="2"/>
      <c r="K244" s="2"/>
      <c r="L244" s="102"/>
      <c r="M244" s="102"/>
      <c r="N244" s="2"/>
      <c r="O244" s="2"/>
      <c r="P244" s="2"/>
    </row>
    <row r="245" spans="10:16" ht="12.75">
      <c r="J245" s="2"/>
      <c r="K245" s="2"/>
      <c r="L245" s="102"/>
      <c r="M245" s="102"/>
      <c r="N245" s="2"/>
      <c r="O245" s="2"/>
      <c r="P245" s="2"/>
    </row>
    <row r="246" spans="10:16" ht="12.75">
      <c r="J246" s="2"/>
      <c r="K246" s="2"/>
      <c r="L246" s="102"/>
      <c r="M246" s="102"/>
      <c r="N246" s="2"/>
      <c r="O246" s="2"/>
      <c r="P246" s="2"/>
    </row>
    <row r="247" spans="10:16" ht="12.75">
      <c r="J247" s="2"/>
      <c r="K247" s="2"/>
      <c r="L247" s="102"/>
      <c r="M247" s="102"/>
      <c r="N247" s="2"/>
      <c r="O247" s="2"/>
      <c r="P247" s="2"/>
    </row>
    <row r="248" spans="10:16" ht="12.75">
      <c r="J248" s="2"/>
      <c r="K248" s="2"/>
      <c r="L248" s="102"/>
      <c r="M248" s="102"/>
      <c r="N248" s="2"/>
      <c r="O248" s="2"/>
      <c r="P248" s="2"/>
    </row>
    <row r="249" spans="10:16" ht="12.75">
      <c r="J249" s="2"/>
      <c r="K249" s="2"/>
      <c r="L249" s="102"/>
      <c r="M249" s="102"/>
      <c r="N249" s="2"/>
      <c r="O249" s="2"/>
      <c r="P249" s="2"/>
    </row>
    <row r="250" spans="10:16" ht="12.75">
      <c r="J250" s="2"/>
      <c r="K250" s="2"/>
      <c r="L250" s="102"/>
      <c r="M250" s="102"/>
      <c r="N250" s="2"/>
      <c r="O250" s="2"/>
      <c r="P250" s="2"/>
    </row>
    <row r="251" spans="10:16" ht="12.75">
      <c r="J251" s="2"/>
      <c r="K251" s="2"/>
      <c r="L251" s="102"/>
      <c r="M251" s="102"/>
      <c r="N251" s="2"/>
      <c r="O251" s="2"/>
      <c r="P251" s="2"/>
    </row>
    <row r="252" spans="10:16" ht="12.75">
      <c r="J252" s="2"/>
      <c r="K252" s="2"/>
      <c r="L252" s="102"/>
      <c r="M252" s="102"/>
      <c r="N252" s="2"/>
      <c r="O252" s="2"/>
      <c r="P252" s="2"/>
    </row>
    <row r="253" spans="10:16" ht="12.75">
      <c r="J253" s="2"/>
      <c r="K253" s="2"/>
      <c r="L253" s="102"/>
      <c r="M253" s="102"/>
      <c r="N253" s="2"/>
      <c r="O253" s="2"/>
      <c r="P253" s="2"/>
    </row>
    <row r="254" spans="10:16" ht="12.75">
      <c r="J254" s="2"/>
      <c r="K254" s="2"/>
      <c r="L254" s="102"/>
      <c r="M254" s="102"/>
      <c r="N254" s="2"/>
      <c r="O254" s="2"/>
      <c r="P254" s="2"/>
    </row>
    <row r="255" spans="10:16" ht="12.75">
      <c r="J255" s="2"/>
      <c r="K255" s="2"/>
      <c r="L255" s="102"/>
      <c r="M255" s="102"/>
      <c r="N255" s="2"/>
      <c r="O255" s="2"/>
      <c r="P255" s="2"/>
    </row>
    <row r="256" spans="10:16" ht="12.75">
      <c r="J256" s="2"/>
      <c r="K256" s="2"/>
      <c r="L256" s="102"/>
      <c r="M256" s="102"/>
      <c r="N256" s="2"/>
      <c r="O256" s="2"/>
      <c r="P256" s="2"/>
    </row>
    <row r="257" spans="10:16" ht="12.75">
      <c r="J257" s="2"/>
      <c r="K257" s="2"/>
      <c r="L257" s="102"/>
      <c r="M257" s="102"/>
      <c r="N257" s="2"/>
      <c r="O257" s="2"/>
      <c r="P257" s="2"/>
    </row>
    <row r="258" spans="10:16" ht="12.75">
      <c r="J258" s="2"/>
      <c r="K258" s="2"/>
      <c r="L258" s="102"/>
      <c r="M258" s="102"/>
      <c r="N258" s="2"/>
      <c r="O258" s="2"/>
      <c r="P258" s="2"/>
    </row>
    <row r="259" spans="10:16" ht="12.75">
      <c r="J259" s="2"/>
      <c r="K259" s="2"/>
      <c r="L259" s="102"/>
      <c r="M259" s="102"/>
      <c r="N259" s="2"/>
      <c r="O259" s="2"/>
      <c r="P259" s="2"/>
    </row>
    <row r="260" spans="10:16" ht="12.75">
      <c r="J260" s="2"/>
      <c r="K260" s="2"/>
      <c r="L260" s="102"/>
      <c r="M260" s="102"/>
      <c r="N260" s="2"/>
      <c r="O260" s="2"/>
      <c r="P260" s="2"/>
    </row>
    <row r="261" spans="10:16" ht="12.75">
      <c r="J261" s="2"/>
      <c r="K261" s="2"/>
      <c r="L261" s="102"/>
      <c r="M261" s="102"/>
      <c r="N261" s="2"/>
      <c r="O261" s="2"/>
      <c r="P261" s="2"/>
    </row>
    <row r="262" spans="10:16" ht="12.75">
      <c r="J262" s="2"/>
      <c r="K262" s="2"/>
      <c r="L262" s="102"/>
      <c r="M262" s="102"/>
      <c r="N262" s="2"/>
      <c r="O262" s="2"/>
      <c r="P262" s="2"/>
    </row>
    <row r="263" spans="10:16" ht="12.75">
      <c r="J263" s="2"/>
      <c r="K263" s="2"/>
      <c r="L263" s="102"/>
      <c r="M263" s="102"/>
      <c r="N263" s="2"/>
      <c r="O263" s="2"/>
      <c r="P263" s="2"/>
    </row>
    <row r="264" spans="10:16" ht="12.75">
      <c r="J264" s="2"/>
      <c r="K264" s="2"/>
      <c r="L264" s="102"/>
      <c r="M264" s="102"/>
      <c r="N264" s="2"/>
      <c r="O264" s="2"/>
      <c r="P264" s="2"/>
    </row>
    <row r="265" spans="10:16" ht="12.75">
      <c r="J265" s="2"/>
      <c r="K265" s="2"/>
      <c r="L265" s="102"/>
      <c r="M265" s="102"/>
      <c r="N265" s="2"/>
      <c r="O265" s="2"/>
      <c r="P265" s="2"/>
    </row>
    <row r="266" spans="10:16" ht="12.75">
      <c r="J266" s="2"/>
      <c r="K266" s="2"/>
      <c r="L266" s="102"/>
      <c r="M266" s="102"/>
      <c r="N266" s="2"/>
      <c r="O266" s="2"/>
      <c r="P266" s="2"/>
    </row>
    <row r="267" spans="10:16" ht="12.75">
      <c r="J267" s="2"/>
      <c r="K267" s="2"/>
      <c r="L267" s="102"/>
      <c r="M267" s="102"/>
      <c r="N267" s="2"/>
      <c r="O267" s="2"/>
      <c r="P267" s="2"/>
    </row>
    <row r="268" spans="10:16" ht="12.75">
      <c r="J268" s="2"/>
      <c r="K268" s="2"/>
      <c r="L268" s="102"/>
      <c r="M268" s="102"/>
      <c r="N268" s="2"/>
      <c r="O268" s="2"/>
      <c r="P268" s="2"/>
    </row>
    <row r="269" spans="10:16" ht="12.75">
      <c r="J269" s="2"/>
      <c r="K269" s="2"/>
      <c r="L269" s="102"/>
      <c r="M269" s="102"/>
      <c r="N269" s="2"/>
      <c r="O269" s="2"/>
      <c r="P269" s="2"/>
    </row>
    <row r="270" spans="10:16" ht="12.75">
      <c r="J270" s="2"/>
      <c r="K270" s="2"/>
      <c r="L270" s="102"/>
      <c r="M270" s="102"/>
      <c r="N270" s="2"/>
      <c r="O270" s="2"/>
      <c r="P270" s="2"/>
    </row>
    <row r="271" spans="10:16" ht="12.75">
      <c r="J271" s="2"/>
      <c r="K271" s="2"/>
      <c r="L271" s="102"/>
      <c r="M271" s="102"/>
      <c r="N271" s="2"/>
      <c r="O271" s="2"/>
      <c r="P271" s="2"/>
    </row>
    <row r="272" spans="10:16" ht="12.75">
      <c r="J272" s="2"/>
      <c r="K272" s="2"/>
      <c r="L272" s="102"/>
      <c r="M272" s="102"/>
      <c r="N272" s="2"/>
      <c r="O272" s="2"/>
      <c r="P272" s="2"/>
    </row>
    <row r="273" spans="10:16" ht="12.75">
      <c r="J273" s="2"/>
      <c r="K273" s="2"/>
      <c r="L273" s="102"/>
      <c r="M273" s="102"/>
      <c r="N273" s="2"/>
      <c r="O273" s="2"/>
      <c r="P273" s="2"/>
    </row>
    <row r="274" spans="10:16" ht="12.75">
      <c r="J274" s="2"/>
      <c r="K274" s="2"/>
      <c r="L274" s="102"/>
      <c r="M274" s="102"/>
      <c r="N274" s="2"/>
      <c r="O274" s="2"/>
      <c r="P274" s="2"/>
    </row>
    <row r="275" spans="10:16" ht="12.75">
      <c r="J275" s="2"/>
      <c r="K275" s="2"/>
      <c r="L275" s="102"/>
      <c r="M275" s="102"/>
      <c r="N275" s="2"/>
      <c r="O275" s="2"/>
      <c r="P275" s="2"/>
    </row>
    <row r="276" spans="10:16" ht="12.75">
      <c r="J276" s="2"/>
      <c r="K276" s="2"/>
      <c r="L276" s="102"/>
      <c r="M276" s="102"/>
      <c r="N276" s="2"/>
      <c r="O276" s="2"/>
      <c r="P276" s="2"/>
    </row>
    <row r="277" spans="10:16" ht="12.75">
      <c r="J277" s="2"/>
      <c r="K277" s="2"/>
      <c r="L277" s="102"/>
      <c r="M277" s="102"/>
      <c r="N277" s="2"/>
      <c r="O277" s="2"/>
      <c r="P277" s="2"/>
    </row>
    <row r="278" spans="10:16" ht="12.75">
      <c r="J278" s="2"/>
      <c r="K278" s="2"/>
      <c r="L278" s="102"/>
      <c r="M278" s="102"/>
      <c r="N278" s="2"/>
      <c r="O278" s="2"/>
      <c r="P278" s="2"/>
    </row>
    <row r="279" spans="10:16" ht="12.75">
      <c r="J279" s="2"/>
      <c r="K279" s="2"/>
      <c r="L279" s="102"/>
      <c r="M279" s="102"/>
      <c r="N279" s="2"/>
      <c r="O279" s="2"/>
      <c r="P279" s="2"/>
    </row>
    <row r="280" spans="10:16" ht="12.75">
      <c r="J280" s="2"/>
      <c r="K280" s="2"/>
      <c r="L280" s="102"/>
      <c r="M280" s="102"/>
      <c r="N280" s="2"/>
      <c r="O280" s="2"/>
      <c r="P280" s="2"/>
    </row>
    <row r="281" spans="10:16" ht="12.75">
      <c r="J281" s="2"/>
      <c r="K281" s="2"/>
      <c r="L281" s="102"/>
      <c r="M281" s="102"/>
      <c r="N281" s="2"/>
      <c r="O281" s="2"/>
      <c r="P281" s="2"/>
    </row>
    <row r="282" spans="10:16" ht="12.75">
      <c r="J282" s="2"/>
      <c r="K282" s="2"/>
      <c r="L282" s="102"/>
      <c r="M282" s="102"/>
      <c r="N282" s="2"/>
      <c r="O282" s="2"/>
      <c r="P282" s="2"/>
    </row>
    <row r="283" spans="10:16" ht="12.75">
      <c r="J283" s="2"/>
      <c r="K283" s="2"/>
      <c r="L283" s="102"/>
      <c r="M283" s="102"/>
      <c r="N283" s="2"/>
      <c r="O283" s="2"/>
      <c r="P283" s="2"/>
    </row>
    <row r="284" spans="10:16" ht="12.75">
      <c r="J284" s="2"/>
      <c r="K284" s="2"/>
      <c r="L284" s="102"/>
      <c r="M284" s="102"/>
      <c r="N284" s="2"/>
      <c r="O284" s="2"/>
      <c r="P284" s="2"/>
    </row>
    <row r="285" spans="10:16" ht="12.75">
      <c r="J285" s="2"/>
      <c r="K285" s="2"/>
      <c r="L285" s="102"/>
      <c r="M285" s="102"/>
      <c r="N285" s="2"/>
      <c r="O285" s="2"/>
      <c r="P285" s="2"/>
    </row>
    <row r="286" spans="10:16" ht="12.75">
      <c r="J286" s="2"/>
      <c r="K286" s="2"/>
      <c r="L286" s="102"/>
      <c r="M286" s="102"/>
      <c r="N286" s="2"/>
      <c r="O286" s="2"/>
      <c r="P286" s="2"/>
    </row>
    <row r="287" spans="10:16" ht="12.75">
      <c r="J287" s="2"/>
      <c r="K287" s="2"/>
      <c r="L287" s="102"/>
      <c r="M287" s="102"/>
      <c r="N287" s="2"/>
      <c r="O287" s="2"/>
      <c r="P287" s="2"/>
    </row>
    <row r="288" spans="10:16" ht="12.75">
      <c r="J288" s="2"/>
      <c r="K288" s="2"/>
      <c r="L288" s="102"/>
      <c r="M288" s="102"/>
      <c r="N288" s="2"/>
      <c r="O288" s="2"/>
      <c r="P288" s="2"/>
    </row>
    <row r="289" spans="10:16" ht="12.75">
      <c r="J289" s="2"/>
      <c r="K289" s="2"/>
      <c r="L289" s="102"/>
      <c r="M289" s="102"/>
      <c r="N289" s="2"/>
      <c r="O289" s="2"/>
      <c r="P289" s="2"/>
    </row>
    <row r="290" spans="10:16" ht="12.75">
      <c r="J290" s="2"/>
      <c r="K290" s="2"/>
      <c r="L290" s="102"/>
      <c r="M290" s="102"/>
      <c r="N290" s="2"/>
      <c r="O290" s="2"/>
      <c r="P290" s="2"/>
    </row>
    <row r="291" spans="10:16" ht="12.75">
      <c r="J291" s="2"/>
      <c r="K291" s="2"/>
      <c r="L291" s="102"/>
      <c r="M291" s="102"/>
      <c r="N291" s="2"/>
      <c r="O291" s="2"/>
      <c r="P291" s="2"/>
    </row>
    <row r="292" spans="10:16" ht="12.75">
      <c r="J292" s="2"/>
      <c r="K292" s="2"/>
      <c r="L292" s="102"/>
      <c r="M292" s="102"/>
      <c r="N292" s="2"/>
      <c r="O292" s="2"/>
      <c r="P292" s="2"/>
    </row>
    <row r="293" spans="10:16" ht="12.75">
      <c r="J293" s="2"/>
      <c r="K293" s="2"/>
      <c r="L293" s="102"/>
      <c r="M293" s="102"/>
      <c r="N293" s="2"/>
      <c r="O293" s="2"/>
      <c r="P293" s="2"/>
    </row>
    <row r="294" spans="10:16" ht="12.75">
      <c r="J294" s="2"/>
      <c r="K294" s="2"/>
      <c r="L294" s="102"/>
      <c r="M294" s="102"/>
      <c r="N294" s="2"/>
      <c r="O294" s="2"/>
      <c r="P294" s="2"/>
    </row>
    <row r="295" spans="10:16" ht="12.75">
      <c r="J295" s="2"/>
      <c r="K295" s="2"/>
      <c r="L295" s="102"/>
      <c r="M295" s="102"/>
      <c r="N295" s="2"/>
      <c r="O295" s="2"/>
      <c r="P295" s="2"/>
    </row>
    <row r="296" spans="10:16" ht="12.75">
      <c r="J296" s="2"/>
      <c r="K296" s="2"/>
      <c r="L296" s="102"/>
      <c r="M296" s="102"/>
      <c r="N296" s="2"/>
      <c r="O296" s="2"/>
      <c r="P296" s="2"/>
    </row>
    <row r="297" spans="10:16" ht="12.75">
      <c r="J297" s="2"/>
      <c r="K297" s="2"/>
      <c r="L297" s="102"/>
      <c r="M297" s="102"/>
      <c r="N297" s="2"/>
      <c r="O297" s="2"/>
      <c r="P297" s="2"/>
    </row>
    <row r="298" spans="10:16" ht="12.75">
      <c r="J298" s="2"/>
      <c r="K298" s="2"/>
      <c r="L298" s="102"/>
      <c r="M298" s="102"/>
      <c r="N298" s="2"/>
      <c r="O298" s="2"/>
      <c r="P298" s="2"/>
    </row>
    <row r="299" spans="10:16" ht="12.75">
      <c r="J299" s="2"/>
      <c r="K299" s="2"/>
      <c r="L299" s="102"/>
      <c r="M299" s="102"/>
      <c r="N299" s="2"/>
      <c r="O299" s="2"/>
      <c r="P299" s="2"/>
    </row>
    <row r="300" spans="10:16" ht="12.75">
      <c r="J300" s="2"/>
      <c r="K300" s="2"/>
      <c r="L300" s="102"/>
      <c r="M300" s="102"/>
      <c r="N300" s="2"/>
      <c r="O300" s="2"/>
      <c r="P300" s="2"/>
    </row>
    <row r="301" spans="10:16" ht="12.75">
      <c r="J301" s="2"/>
      <c r="K301" s="2"/>
      <c r="L301" s="102"/>
      <c r="M301" s="102"/>
      <c r="N301" s="2"/>
      <c r="O301" s="2"/>
      <c r="P301" s="2"/>
    </row>
    <row r="302" spans="10:16" ht="12.75">
      <c r="J302" s="2"/>
      <c r="K302" s="2"/>
      <c r="L302" s="102"/>
      <c r="M302" s="102"/>
      <c r="N302" s="2"/>
      <c r="O302" s="2"/>
      <c r="P302" s="2"/>
    </row>
    <row r="303" spans="10:16" ht="12.75">
      <c r="J303" s="2"/>
      <c r="K303" s="2"/>
      <c r="L303" s="102"/>
      <c r="M303" s="102"/>
      <c r="N303" s="2"/>
      <c r="O303" s="2"/>
      <c r="P303" s="2"/>
    </row>
    <row r="304" spans="10:16" ht="12.75">
      <c r="J304" s="2"/>
      <c r="K304" s="2"/>
      <c r="L304" s="102"/>
      <c r="M304" s="102"/>
      <c r="N304" s="2"/>
      <c r="O304" s="2"/>
      <c r="P304" s="2"/>
    </row>
    <row r="305" spans="10:16" ht="12.75">
      <c r="J305" s="2"/>
      <c r="K305" s="2"/>
      <c r="L305" s="102"/>
      <c r="M305" s="102"/>
      <c r="N305" s="2"/>
      <c r="O305" s="2"/>
      <c r="P305" s="2"/>
    </row>
    <row r="306" spans="10:16" ht="12.75">
      <c r="J306" s="2"/>
      <c r="K306" s="2"/>
      <c r="L306" s="102"/>
      <c r="M306" s="102"/>
      <c r="N306" s="2"/>
      <c r="O306" s="2"/>
      <c r="P306" s="2"/>
    </row>
    <row r="307" spans="10:16" ht="12.75">
      <c r="J307" s="2"/>
      <c r="K307" s="2"/>
      <c r="L307" s="102"/>
      <c r="M307" s="102"/>
      <c r="N307" s="2"/>
      <c r="O307" s="2"/>
      <c r="P307" s="2"/>
    </row>
    <row r="308" spans="10:16" ht="12.75">
      <c r="J308" s="2"/>
      <c r="K308" s="2"/>
      <c r="L308" s="102"/>
      <c r="M308" s="102"/>
      <c r="N308" s="2"/>
      <c r="O308" s="2"/>
      <c r="P308" s="2"/>
    </row>
    <row r="309" spans="10:16" ht="12.75">
      <c r="J309" s="2"/>
      <c r="K309" s="2"/>
      <c r="L309" s="102"/>
      <c r="M309" s="102"/>
      <c r="N309" s="2"/>
      <c r="O309" s="2"/>
      <c r="P309" s="2"/>
    </row>
    <row r="310" spans="10:16" ht="12.75">
      <c r="J310" s="2"/>
      <c r="K310" s="2"/>
      <c r="L310" s="102"/>
      <c r="M310" s="102"/>
      <c r="N310" s="2"/>
      <c r="O310" s="2"/>
      <c r="P310" s="2"/>
    </row>
    <row r="311" spans="10:16" ht="12.75">
      <c r="J311" s="2"/>
      <c r="K311" s="2"/>
      <c r="L311" s="102"/>
      <c r="M311" s="102"/>
      <c r="N311" s="2"/>
      <c r="O311" s="2"/>
      <c r="P311" s="2"/>
    </row>
    <row r="312" spans="10:16" ht="12.75">
      <c r="J312" s="2"/>
      <c r="K312" s="2"/>
      <c r="L312" s="102"/>
      <c r="M312" s="102"/>
      <c r="N312" s="2"/>
      <c r="O312" s="2"/>
      <c r="P312" s="2"/>
    </row>
    <row r="313" spans="10:16" ht="12.75">
      <c r="J313" s="2"/>
      <c r="K313" s="2"/>
      <c r="L313" s="102"/>
      <c r="M313" s="102"/>
      <c r="N313" s="2"/>
      <c r="O313" s="2"/>
      <c r="P313" s="2"/>
    </row>
    <row r="314" spans="10:16" ht="12.75">
      <c r="J314" s="2"/>
      <c r="K314" s="2"/>
      <c r="L314" s="102"/>
      <c r="M314" s="102"/>
      <c r="N314" s="2"/>
      <c r="O314" s="2"/>
      <c r="P314" s="2"/>
    </row>
    <row r="315" spans="10:16" ht="12.75">
      <c r="J315" s="2"/>
      <c r="K315" s="2"/>
      <c r="L315" s="102"/>
      <c r="M315" s="102"/>
      <c r="N315" s="2"/>
      <c r="O315" s="2"/>
      <c r="P315" s="2"/>
    </row>
    <row r="316" spans="10:16" ht="12.75">
      <c r="J316" s="2"/>
      <c r="K316" s="2"/>
      <c r="L316" s="102"/>
      <c r="M316" s="102"/>
      <c r="N316" s="2"/>
      <c r="O316" s="2"/>
      <c r="P316" s="2"/>
    </row>
    <row r="317" spans="10:16" ht="12.75">
      <c r="J317" s="2"/>
      <c r="K317" s="2"/>
      <c r="L317" s="102"/>
      <c r="M317" s="102"/>
      <c r="N317" s="2"/>
      <c r="O317" s="2"/>
      <c r="P317" s="2"/>
    </row>
    <row r="318" spans="10:16" ht="12.75">
      <c r="J318" s="2"/>
      <c r="K318" s="2"/>
      <c r="L318" s="102"/>
      <c r="M318" s="102"/>
      <c r="N318" s="2"/>
      <c r="O318" s="2"/>
      <c r="P318" s="2"/>
    </row>
    <row r="319" spans="10:16" ht="12.75">
      <c r="J319" s="2"/>
      <c r="K319" s="2"/>
      <c r="L319" s="102"/>
      <c r="M319" s="102"/>
      <c r="N319" s="2"/>
      <c r="O319" s="2"/>
      <c r="P319" s="2"/>
    </row>
    <row r="320" spans="10:16" ht="12.75">
      <c r="J320" s="2"/>
      <c r="K320" s="2"/>
      <c r="L320" s="102"/>
      <c r="M320" s="102"/>
      <c r="N320" s="2"/>
      <c r="O320" s="2"/>
      <c r="P320" s="2"/>
    </row>
    <row r="321" spans="10:16" ht="12.75">
      <c r="J321" s="2"/>
      <c r="K321" s="2"/>
      <c r="L321" s="102"/>
      <c r="M321" s="102"/>
      <c r="N321" s="2"/>
      <c r="O321" s="2"/>
      <c r="P321" s="2"/>
    </row>
    <row r="322" spans="10:16" ht="12.75">
      <c r="J322" s="2"/>
      <c r="K322" s="2"/>
      <c r="L322" s="102"/>
      <c r="M322" s="102"/>
      <c r="N322" s="2"/>
      <c r="O322" s="2"/>
      <c r="P322" s="2"/>
    </row>
    <row r="323" spans="10:16" ht="12.75">
      <c r="J323" s="2"/>
      <c r="K323" s="2"/>
      <c r="L323" s="102"/>
      <c r="M323" s="102"/>
      <c r="N323" s="2"/>
      <c r="O323" s="2"/>
      <c r="P323" s="2"/>
    </row>
    <row r="324" spans="10:16" ht="12.75">
      <c r="J324" s="2"/>
      <c r="K324" s="2"/>
      <c r="L324" s="102"/>
      <c r="M324" s="102"/>
      <c r="N324" s="2"/>
      <c r="O324" s="2"/>
      <c r="P324" s="2"/>
    </row>
    <row r="325" spans="10:16" ht="12.75">
      <c r="J325" s="2"/>
      <c r="K325" s="2"/>
      <c r="L325" s="102"/>
      <c r="M325" s="102"/>
      <c r="N325" s="2"/>
      <c r="O325" s="2"/>
      <c r="P325" s="2"/>
    </row>
    <row r="326" spans="10:16" ht="12.75">
      <c r="J326" s="2"/>
      <c r="K326" s="2"/>
      <c r="L326" s="102"/>
      <c r="M326" s="102"/>
      <c r="N326" s="2"/>
      <c r="O326" s="2"/>
      <c r="P326" s="2"/>
    </row>
    <row r="327" spans="10:16" ht="12.75">
      <c r="J327" s="2"/>
      <c r="K327" s="2"/>
      <c r="L327" s="102"/>
      <c r="M327" s="102"/>
      <c r="N327" s="2"/>
      <c r="O327" s="2"/>
      <c r="P327" s="2"/>
    </row>
    <row r="328" spans="10:16" ht="12.75">
      <c r="J328" s="2"/>
      <c r="K328" s="2"/>
      <c r="L328" s="102"/>
      <c r="M328" s="102"/>
      <c r="N328" s="2"/>
      <c r="O328" s="2"/>
      <c r="P328" s="2"/>
    </row>
    <row r="329" spans="10:16" ht="12.75">
      <c r="J329" s="2"/>
      <c r="K329" s="2"/>
      <c r="L329" s="102"/>
      <c r="M329" s="102"/>
      <c r="N329" s="2"/>
      <c r="O329" s="2"/>
      <c r="P329" s="2"/>
    </row>
    <row r="330" spans="10:16" ht="12.75">
      <c r="J330" s="2"/>
      <c r="K330" s="2"/>
      <c r="L330" s="102"/>
      <c r="M330" s="102"/>
      <c r="N330" s="2"/>
      <c r="O330" s="2"/>
      <c r="P330" s="2"/>
    </row>
    <row r="331" spans="10:16" ht="12.75">
      <c r="J331" s="2"/>
      <c r="K331" s="2"/>
      <c r="L331" s="102"/>
      <c r="M331" s="102"/>
      <c r="N331" s="2"/>
      <c r="O331" s="2"/>
      <c r="P331" s="2"/>
    </row>
    <row r="332" spans="10:16" ht="12.75">
      <c r="J332" s="2"/>
      <c r="K332" s="2"/>
      <c r="L332" s="102"/>
      <c r="M332" s="102"/>
      <c r="N332" s="2"/>
      <c r="O332" s="2"/>
      <c r="P332" s="2"/>
    </row>
    <row r="333" spans="10:16" ht="12.75">
      <c r="J333" s="2"/>
      <c r="K333" s="2"/>
      <c r="L333" s="102"/>
      <c r="M333" s="102"/>
      <c r="N333" s="2"/>
      <c r="O333" s="2"/>
      <c r="P333" s="2"/>
    </row>
    <row r="334" spans="10:16" ht="12.75">
      <c r="J334" s="2"/>
      <c r="K334" s="2"/>
      <c r="L334" s="102"/>
      <c r="M334" s="102"/>
      <c r="N334" s="2"/>
      <c r="O334" s="2"/>
      <c r="P334" s="2"/>
    </row>
    <row r="335" spans="10:16" ht="12.75">
      <c r="J335" s="2"/>
      <c r="K335" s="2"/>
      <c r="L335" s="102"/>
      <c r="M335" s="102"/>
      <c r="N335" s="2"/>
      <c r="O335" s="2"/>
      <c r="P335" s="2"/>
    </row>
    <row r="336" spans="10:16" ht="12.75">
      <c r="J336" s="2"/>
      <c r="K336" s="2"/>
      <c r="L336" s="102"/>
      <c r="M336" s="102"/>
      <c r="N336" s="2"/>
      <c r="O336" s="2"/>
      <c r="P336" s="2"/>
    </row>
    <row r="337" spans="10:16" ht="12.75">
      <c r="J337" s="2"/>
      <c r="K337" s="2"/>
      <c r="L337" s="102"/>
      <c r="M337" s="102"/>
      <c r="N337" s="2"/>
      <c r="O337" s="2"/>
      <c r="P337" s="2"/>
    </row>
    <row r="338" spans="10:16" ht="12.75">
      <c r="J338" s="2"/>
      <c r="K338" s="2"/>
      <c r="L338" s="102"/>
      <c r="M338" s="102"/>
      <c r="N338" s="2"/>
      <c r="O338" s="2"/>
      <c r="P338" s="2"/>
    </row>
    <row r="339" spans="10:16" ht="12.75">
      <c r="J339" s="2"/>
      <c r="K339" s="2"/>
      <c r="L339" s="102"/>
      <c r="M339" s="102"/>
      <c r="N339" s="2"/>
      <c r="O339" s="2"/>
      <c r="P339" s="2"/>
    </row>
    <row r="340" spans="10:16" ht="12.75">
      <c r="J340" s="2"/>
      <c r="K340" s="2"/>
      <c r="L340" s="102"/>
      <c r="M340" s="102"/>
      <c r="N340" s="2"/>
      <c r="O340" s="2"/>
      <c r="P340" s="2"/>
    </row>
    <row r="341" spans="10:16" ht="12.75">
      <c r="J341" s="2"/>
      <c r="K341" s="2"/>
      <c r="L341" s="102"/>
      <c r="M341" s="102"/>
      <c r="N341" s="2"/>
      <c r="O341" s="2"/>
      <c r="P341" s="2"/>
    </row>
    <row r="342" spans="10:16" ht="12.75">
      <c r="J342" s="2"/>
      <c r="K342" s="2"/>
      <c r="L342" s="102"/>
      <c r="M342" s="102"/>
      <c r="N342" s="2"/>
      <c r="O342" s="2"/>
      <c r="P342" s="2"/>
    </row>
    <row r="343" spans="10:16" ht="12.75">
      <c r="J343" s="2"/>
      <c r="K343" s="2"/>
      <c r="L343" s="102"/>
      <c r="M343" s="102"/>
      <c r="N343" s="2"/>
      <c r="O343" s="2"/>
      <c r="P343" s="2"/>
    </row>
    <row r="344" spans="10:16" ht="12.75">
      <c r="J344" s="2"/>
      <c r="K344" s="2"/>
      <c r="L344" s="102"/>
      <c r="M344" s="102"/>
      <c r="N344" s="2"/>
      <c r="O344" s="2"/>
      <c r="P344" s="2"/>
    </row>
    <row r="345" spans="10:16" ht="12.75">
      <c r="J345" s="2"/>
      <c r="K345" s="2"/>
      <c r="L345" s="102"/>
      <c r="M345" s="102"/>
      <c r="N345" s="2"/>
      <c r="O345" s="2"/>
      <c r="P345" s="2"/>
    </row>
    <row r="346" spans="10:16" ht="12.75">
      <c r="J346" s="2"/>
      <c r="K346" s="2"/>
      <c r="L346" s="102"/>
      <c r="M346" s="102"/>
      <c r="N346" s="2"/>
      <c r="O346" s="2"/>
      <c r="P346" s="2"/>
    </row>
    <row r="347" spans="10:16" ht="12.75">
      <c r="J347" s="2"/>
      <c r="K347" s="2"/>
      <c r="L347" s="102"/>
      <c r="M347" s="102"/>
      <c r="N347" s="2"/>
      <c r="O347" s="2"/>
      <c r="P347" s="2"/>
    </row>
    <row r="348" spans="10:16" ht="12.75">
      <c r="J348" s="2"/>
      <c r="K348" s="2"/>
      <c r="L348" s="102"/>
      <c r="M348" s="102"/>
      <c r="N348" s="2"/>
      <c r="O348" s="2"/>
      <c r="P348" s="2"/>
    </row>
    <row r="349" spans="10:16" ht="12.75">
      <c r="J349" s="2"/>
      <c r="K349" s="2"/>
      <c r="L349" s="102"/>
      <c r="M349" s="102"/>
      <c r="N349" s="2"/>
      <c r="O349" s="2"/>
      <c r="P349" s="2"/>
    </row>
    <row r="350" spans="10:16" ht="12.75">
      <c r="J350" s="2"/>
      <c r="K350" s="2"/>
      <c r="L350" s="102"/>
      <c r="M350" s="102"/>
      <c r="N350" s="2"/>
      <c r="O350" s="2"/>
      <c r="P350" s="2"/>
    </row>
    <row r="351" spans="10:16" ht="12.75">
      <c r="J351" s="2"/>
      <c r="K351" s="2"/>
      <c r="L351" s="102"/>
      <c r="M351" s="102"/>
      <c r="N351" s="2"/>
      <c r="O351" s="2"/>
      <c r="P351" s="2"/>
    </row>
    <row r="352" spans="10:16" ht="12.75">
      <c r="J352" s="2"/>
      <c r="K352" s="2"/>
      <c r="L352" s="102"/>
      <c r="M352" s="102"/>
      <c r="N352" s="2"/>
      <c r="O352" s="2"/>
      <c r="P352" s="2"/>
    </row>
    <row r="353" spans="10:16" ht="12.75">
      <c r="J353" s="2"/>
      <c r="K353" s="2"/>
      <c r="L353" s="102"/>
      <c r="M353" s="102"/>
      <c r="N353" s="2"/>
      <c r="O353" s="2"/>
      <c r="P353" s="2"/>
    </row>
    <row r="354" spans="10:16" ht="12.75">
      <c r="J354" s="2"/>
      <c r="K354" s="2"/>
      <c r="L354" s="102"/>
      <c r="M354" s="102"/>
      <c r="N354" s="2"/>
      <c r="O354" s="2"/>
      <c r="P354" s="2"/>
    </row>
    <row r="355" spans="10:16" ht="12.75">
      <c r="J355" s="2"/>
      <c r="K355" s="2"/>
      <c r="L355" s="102"/>
      <c r="M355" s="102"/>
      <c r="N355" s="2"/>
      <c r="O355" s="2"/>
      <c r="P355" s="2"/>
    </row>
    <row r="356" spans="10:16" ht="12.75">
      <c r="J356" s="2"/>
      <c r="K356" s="2"/>
      <c r="L356" s="102"/>
      <c r="M356" s="102"/>
      <c r="N356" s="2"/>
      <c r="O356" s="2"/>
      <c r="P356" s="2"/>
    </row>
    <row r="357" spans="10:16" ht="12.75">
      <c r="J357" s="2"/>
      <c r="K357" s="2"/>
      <c r="L357" s="102"/>
      <c r="M357" s="102"/>
      <c r="N357" s="2"/>
      <c r="O357" s="2"/>
      <c r="P357" s="2"/>
    </row>
    <row r="358" spans="10:16" ht="12.75">
      <c r="J358" s="2"/>
      <c r="K358" s="2"/>
      <c r="L358" s="102"/>
      <c r="M358" s="102"/>
      <c r="N358" s="2"/>
      <c r="O358" s="2"/>
      <c r="P358" s="2"/>
    </row>
    <row r="359" spans="10:16" ht="12.75">
      <c r="J359" s="2"/>
      <c r="K359" s="2"/>
      <c r="L359" s="102"/>
      <c r="M359" s="102"/>
      <c r="N359" s="2"/>
      <c r="O359" s="2"/>
      <c r="P359" s="2"/>
    </row>
    <row r="360" spans="10:16" ht="12.75">
      <c r="J360" s="2"/>
      <c r="K360" s="2"/>
      <c r="L360" s="102"/>
      <c r="M360" s="102"/>
      <c r="N360" s="2"/>
      <c r="O360" s="2"/>
      <c r="P360" s="2"/>
    </row>
    <row r="361" spans="10:16" ht="12.75">
      <c r="J361" s="2"/>
      <c r="K361" s="2"/>
      <c r="L361" s="102"/>
      <c r="M361" s="102"/>
      <c r="N361" s="2"/>
      <c r="O361" s="2"/>
      <c r="P361" s="2"/>
    </row>
    <row r="362" spans="10:16" ht="12.75">
      <c r="J362" s="2"/>
      <c r="K362" s="2"/>
      <c r="L362" s="102"/>
      <c r="M362" s="102"/>
      <c r="N362" s="2"/>
      <c r="O362" s="2"/>
      <c r="P362" s="2"/>
    </row>
    <row r="363" spans="10:16" ht="12.75">
      <c r="J363" s="2"/>
      <c r="K363" s="2"/>
      <c r="L363" s="102"/>
      <c r="M363" s="102"/>
      <c r="N363" s="2"/>
      <c r="O363" s="2"/>
      <c r="P363" s="2"/>
    </row>
    <row r="364" spans="10:16" ht="12.75">
      <c r="J364" s="2"/>
      <c r="K364" s="2"/>
      <c r="L364" s="102"/>
      <c r="M364" s="102"/>
      <c r="N364" s="2"/>
      <c r="O364" s="2"/>
      <c r="P364" s="2"/>
    </row>
    <row r="365" spans="10:16" ht="12.75">
      <c r="J365" s="2"/>
      <c r="K365" s="2"/>
      <c r="L365" s="102"/>
      <c r="M365" s="102"/>
      <c r="N365" s="2"/>
      <c r="O365" s="2"/>
      <c r="P365" s="2"/>
    </row>
    <row r="366" spans="10:16" ht="12.75">
      <c r="J366" s="2"/>
      <c r="K366" s="2"/>
      <c r="L366" s="102"/>
      <c r="M366" s="102"/>
      <c r="N366" s="2"/>
      <c r="O366" s="2"/>
      <c r="P366" s="2"/>
    </row>
    <row r="367" spans="10:16" ht="12.75">
      <c r="J367" s="2"/>
      <c r="K367" s="2"/>
      <c r="L367" s="102"/>
      <c r="M367" s="102"/>
      <c r="N367" s="2"/>
      <c r="O367" s="2"/>
      <c r="P367" s="2"/>
    </row>
    <row r="368" spans="10:16" ht="12.75">
      <c r="J368" s="2"/>
      <c r="K368" s="2"/>
      <c r="L368" s="102"/>
      <c r="M368" s="102"/>
      <c r="N368" s="2"/>
      <c r="O368" s="2"/>
      <c r="P368" s="2"/>
    </row>
    <row r="369" spans="10:16" ht="12.75">
      <c r="J369" s="2"/>
      <c r="K369" s="2"/>
      <c r="L369" s="102"/>
      <c r="M369" s="102"/>
      <c r="N369" s="2"/>
      <c r="O369" s="2"/>
      <c r="P369" s="2"/>
    </row>
    <row r="370" spans="10:16" ht="12.75">
      <c r="J370" s="2"/>
      <c r="K370" s="2"/>
      <c r="L370" s="102"/>
      <c r="M370" s="102"/>
      <c r="N370" s="2"/>
      <c r="O370" s="2"/>
      <c r="P370" s="2"/>
    </row>
    <row r="371" spans="10:16" ht="12.75">
      <c r="J371" s="2"/>
      <c r="K371" s="2"/>
      <c r="L371" s="102"/>
      <c r="M371" s="102"/>
      <c r="N371" s="2"/>
      <c r="O371" s="2"/>
      <c r="P371" s="2"/>
    </row>
    <row r="372" spans="10:16" ht="12.75">
      <c r="J372" s="2"/>
      <c r="K372" s="2"/>
      <c r="L372" s="102"/>
      <c r="M372" s="102"/>
      <c r="N372" s="2"/>
      <c r="O372" s="2"/>
      <c r="P372" s="2"/>
    </row>
    <row r="373" spans="10:16" ht="12.75">
      <c r="J373" s="2"/>
      <c r="K373" s="2"/>
      <c r="L373" s="102"/>
      <c r="M373" s="102"/>
      <c r="N373" s="2"/>
      <c r="O373" s="2"/>
      <c r="P373" s="2"/>
    </row>
    <row r="374" spans="10:16" ht="12.75">
      <c r="J374" s="2"/>
      <c r="K374" s="2"/>
      <c r="L374" s="102"/>
      <c r="M374" s="102"/>
      <c r="N374" s="2"/>
      <c r="O374" s="2"/>
      <c r="P374" s="2"/>
    </row>
    <row r="375" spans="10:16" ht="12.75">
      <c r="J375" s="2"/>
      <c r="K375" s="2"/>
      <c r="L375" s="102"/>
      <c r="M375" s="102"/>
      <c r="N375" s="2"/>
      <c r="O375" s="2"/>
      <c r="P375" s="2"/>
    </row>
    <row r="376" spans="10:16" ht="12.75">
      <c r="J376" s="2"/>
      <c r="K376" s="2"/>
      <c r="L376" s="102"/>
      <c r="M376" s="102"/>
      <c r="N376" s="2"/>
      <c r="O376" s="2"/>
      <c r="P376" s="2"/>
    </row>
    <row r="377" spans="10:16" ht="12.75">
      <c r="J377" s="2"/>
      <c r="K377" s="2"/>
      <c r="L377" s="102"/>
      <c r="M377" s="102"/>
      <c r="N377" s="2"/>
      <c r="O377" s="2"/>
      <c r="P377" s="2"/>
    </row>
    <row r="378" spans="10:16" ht="12.75">
      <c r="J378" s="2"/>
      <c r="K378" s="2"/>
      <c r="L378" s="102"/>
      <c r="M378" s="102"/>
      <c r="N378" s="2"/>
      <c r="O378" s="2"/>
      <c r="P378" s="2"/>
    </row>
    <row r="379" spans="10:16" ht="12.75">
      <c r="J379" s="2"/>
      <c r="K379" s="2"/>
      <c r="L379" s="102"/>
      <c r="M379" s="102"/>
      <c r="N379" s="2"/>
      <c r="O379" s="2"/>
      <c r="P379" s="2"/>
    </row>
    <row r="380" spans="10:16" ht="12.75">
      <c r="J380" s="2"/>
      <c r="K380" s="2"/>
      <c r="L380" s="102"/>
      <c r="M380" s="102"/>
      <c r="N380" s="2"/>
      <c r="O380" s="2"/>
      <c r="P380" s="2"/>
    </row>
    <row r="381" spans="10:16" ht="12.75">
      <c r="J381" s="2"/>
      <c r="K381" s="2"/>
      <c r="L381" s="102"/>
      <c r="M381" s="102"/>
      <c r="N381" s="2"/>
      <c r="O381" s="2"/>
      <c r="P381" s="2"/>
    </row>
    <row r="382" spans="10:16" ht="12.75">
      <c r="J382" s="2"/>
      <c r="K382" s="2"/>
      <c r="L382" s="102"/>
      <c r="M382" s="102"/>
      <c r="N382" s="2"/>
      <c r="O382" s="2"/>
      <c r="P382" s="2"/>
    </row>
    <row r="383" spans="10:16" ht="12.75">
      <c r="J383" s="2"/>
      <c r="K383" s="2"/>
      <c r="L383" s="102"/>
      <c r="M383" s="102"/>
      <c r="N383" s="2"/>
      <c r="O383" s="2"/>
      <c r="P383" s="2"/>
    </row>
    <row r="384" spans="10:16" ht="12.75">
      <c r="J384" s="2"/>
      <c r="K384" s="2"/>
      <c r="L384" s="102"/>
      <c r="M384" s="102"/>
      <c r="N384" s="2"/>
      <c r="O384" s="2"/>
      <c r="P384" s="2"/>
    </row>
    <row r="385" spans="10:16" ht="12.75">
      <c r="J385" s="2"/>
      <c r="K385" s="2"/>
      <c r="L385" s="102"/>
      <c r="M385" s="102"/>
      <c r="N385" s="2"/>
      <c r="O385" s="2"/>
      <c r="P385" s="2"/>
    </row>
    <row r="386" spans="10:16" ht="12.75">
      <c r="J386" s="2"/>
      <c r="K386" s="2"/>
      <c r="L386" s="102"/>
      <c r="M386" s="102"/>
      <c r="N386" s="2"/>
      <c r="O386" s="2"/>
      <c r="P386" s="2"/>
    </row>
    <row r="387" spans="10:16" ht="12.75">
      <c r="J387" s="2"/>
      <c r="K387" s="2"/>
      <c r="L387" s="102"/>
      <c r="M387" s="102"/>
      <c r="N387" s="2"/>
      <c r="O387" s="2"/>
      <c r="P387" s="2"/>
    </row>
    <row r="388" spans="10:16" ht="12.75">
      <c r="J388" s="2"/>
      <c r="K388" s="2"/>
      <c r="L388" s="102"/>
      <c r="M388" s="102"/>
      <c r="N388" s="2"/>
      <c r="O388" s="2"/>
      <c r="P388" s="2"/>
    </row>
    <row r="389" spans="10:16" ht="12.75">
      <c r="J389" s="2"/>
      <c r="K389" s="2"/>
      <c r="L389" s="102"/>
      <c r="M389" s="102"/>
      <c r="N389" s="2"/>
      <c r="O389" s="2"/>
      <c r="P389" s="2"/>
    </row>
    <row r="390" spans="10:16" ht="12.75">
      <c r="J390" s="2"/>
      <c r="K390" s="2"/>
      <c r="L390" s="102"/>
      <c r="M390" s="102"/>
      <c r="N390" s="2"/>
      <c r="O390" s="2"/>
      <c r="P390" s="2"/>
    </row>
    <row r="391" spans="10:16" ht="12.75">
      <c r="J391" s="2"/>
      <c r="K391" s="2"/>
      <c r="L391" s="102"/>
      <c r="M391" s="102"/>
      <c r="N391" s="2"/>
      <c r="O391" s="2"/>
      <c r="P391" s="2"/>
    </row>
    <row r="392" spans="10:16" ht="12.75">
      <c r="J392" s="2"/>
      <c r="K392" s="2"/>
      <c r="L392" s="102"/>
      <c r="M392" s="102"/>
      <c r="N392" s="2"/>
      <c r="O392" s="2"/>
      <c r="P392" s="2"/>
    </row>
    <row r="393" spans="10:16" ht="12.75">
      <c r="J393" s="2"/>
      <c r="K393" s="2"/>
      <c r="L393" s="102"/>
      <c r="M393" s="102"/>
      <c r="N393" s="2"/>
      <c r="O393" s="2"/>
      <c r="P393" s="2"/>
    </row>
    <row r="394" spans="10:16" ht="12.75">
      <c r="J394" s="2"/>
      <c r="K394" s="2"/>
      <c r="L394" s="102"/>
      <c r="M394" s="102"/>
      <c r="N394" s="2"/>
      <c r="O394" s="2"/>
      <c r="P394" s="2"/>
    </row>
    <row r="395" spans="10:16" ht="12.75">
      <c r="J395" s="2"/>
      <c r="K395" s="2"/>
      <c r="L395" s="102"/>
      <c r="M395" s="102"/>
      <c r="N395" s="2"/>
      <c r="O395" s="2"/>
      <c r="P395" s="2"/>
    </row>
    <row r="396" spans="10:16" ht="12.75">
      <c r="J396" s="2"/>
      <c r="K396" s="2"/>
      <c r="L396" s="102"/>
      <c r="M396" s="102"/>
      <c r="N396" s="2"/>
      <c r="O396" s="2"/>
      <c r="P396" s="2"/>
    </row>
    <row r="397" spans="10:16" ht="12.75">
      <c r="J397" s="2"/>
      <c r="K397" s="2"/>
      <c r="L397" s="102"/>
      <c r="M397" s="102"/>
      <c r="N397" s="2"/>
      <c r="O397" s="2"/>
      <c r="P397" s="2"/>
    </row>
    <row r="398" spans="10:16" ht="12.75">
      <c r="J398" s="2"/>
      <c r="K398" s="2"/>
      <c r="L398" s="102"/>
      <c r="M398" s="102"/>
      <c r="N398" s="2"/>
      <c r="O398" s="2"/>
      <c r="P398" s="2"/>
    </row>
    <row r="399" spans="10:16" ht="12.75">
      <c r="J399" s="2"/>
      <c r="K399" s="2"/>
      <c r="L399" s="102"/>
      <c r="M399" s="102"/>
      <c r="N399" s="2"/>
      <c r="O399" s="2"/>
      <c r="P399" s="2"/>
    </row>
    <row r="400" spans="10:16" ht="12.75">
      <c r="J400" s="2"/>
      <c r="K400" s="2"/>
      <c r="L400" s="102"/>
      <c r="M400" s="102"/>
      <c r="N400" s="2"/>
      <c r="O400" s="2"/>
      <c r="P400" s="2"/>
    </row>
    <row r="401" spans="10:16" ht="12.75">
      <c r="J401" s="2"/>
      <c r="K401" s="2"/>
      <c r="L401" s="102"/>
      <c r="M401" s="102"/>
      <c r="N401" s="2"/>
      <c r="O401" s="2"/>
      <c r="P401" s="2"/>
    </row>
    <row r="402" spans="10:16" ht="12.75">
      <c r="J402" s="2"/>
      <c r="K402" s="2"/>
      <c r="L402" s="102"/>
      <c r="M402" s="102"/>
      <c r="N402" s="2"/>
      <c r="O402" s="2"/>
      <c r="P402" s="2"/>
    </row>
    <row r="403" spans="10:16" ht="12.75">
      <c r="J403" s="2"/>
      <c r="K403" s="2"/>
      <c r="L403" s="102"/>
      <c r="M403" s="102"/>
      <c r="N403" s="2"/>
      <c r="O403" s="2"/>
      <c r="P403" s="2"/>
    </row>
    <row r="404" spans="10:16" ht="12.75">
      <c r="J404" s="2"/>
      <c r="K404" s="2"/>
      <c r="L404" s="102"/>
      <c r="M404" s="102"/>
      <c r="N404" s="2"/>
      <c r="O404" s="2"/>
      <c r="P404" s="2"/>
    </row>
    <row r="405" spans="10:16" ht="12.75">
      <c r="J405" s="2"/>
      <c r="K405" s="2"/>
      <c r="L405" s="102"/>
      <c r="M405" s="102"/>
      <c r="N405" s="2"/>
      <c r="O405" s="2"/>
      <c r="P405" s="2"/>
    </row>
    <row r="406" spans="10:16" ht="12.75">
      <c r="J406" s="2"/>
      <c r="K406" s="2"/>
      <c r="L406" s="102"/>
      <c r="M406" s="102"/>
      <c r="N406" s="2"/>
      <c r="O406" s="2"/>
      <c r="P406" s="2"/>
    </row>
    <row r="407" spans="10:16" ht="12.75">
      <c r="J407" s="2"/>
      <c r="K407" s="2"/>
      <c r="L407" s="102"/>
      <c r="M407" s="102"/>
      <c r="N407" s="2"/>
      <c r="O407" s="2"/>
      <c r="P407" s="2"/>
    </row>
    <row r="408" spans="10:16" ht="12.75">
      <c r="J408" s="2"/>
      <c r="K408" s="2"/>
      <c r="L408" s="102"/>
      <c r="M408" s="102"/>
      <c r="N408" s="2"/>
      <c r="O408" s="2"/>
      <c r="P408" s="2"/>
    </row>
    <row r="409" spans="10:16" ht="12.75">
      <c r="J409" s="2"/>
      <c r="K409" s="2"/>
      <c r="L409" s="102"/>
      <c r="M409" s="102"/>
      <c r="N409" s="2"/>
      <c r="O409" s="2"/>
      <c r="P409" s="2"/>
    </row>
    <row r="410" spans="10:16" ht="12.75">
      <c r="J410" s="2"/>
      <c r="K410" s="2"/>
      <c r="L410" s="102"/>
      <c r="M410" s="102"/>
      <c r="N410" s="2"/>
      <c r="O410" s="2"/>
      <c r="P410" s="2"/>
    </row>
    <row r="411" spans="10:16" ht="12.75">
      <c r="J411" s="2"/>
      <c r="K411" s="2"/>
      <c r="L411" s="102"/>
      <c r="M411" s="102"/>
      <c r="N411" s="2"/>
      <c r="O411" s="2"/>
      <c r="P411" s="2"/>
    </row>
    <row r="412" spans="10:16" ht="12.75">
      <c r="J412" s="2"/>
      <c r="K412" s="2"/>
      <c r="L412" s="102"/>
      <c r="M412" s="102"/>
      <c r="N412" s="2"/>
      <c r="O412" s="2"/>
      <c r="P412" s="2"/>
    </row>
    <row r="413" spans="10:16" ht="12.75">
      <c r="J413" s="2"/>
      <c r="K413" s="2"/>
      <c r="L413" s="102"/>
      <c r="M413" s="102"/>
      <c r="N413" s="2"/>
      <c r="O413" s="2"/>
      <c r="P413" s="2"/>
    </row>
    <row r="414" spans="10:16" ht="12.75">
      <c r="J414" s="2"/>
      <c r="K414" s="2"/>
      <c r="L414" s="102"/>
      <c r="M414" s="102"/>
      <c r="N414" s="2"/>
      <c r="O414" s="2"/>
      <c r="P414" s="2"/>
    </row>
    <row r="415" spans="10:16" ht="12.75">
      <c r="J415" s="2"/>
      <c r="K415" s="2"/>
      <c r="L415" s="102"/>
      <c r="M415" s="102"/>
      <c r="N415" s="2"/>
      <c r="O415" s="2"/>
      <c r="P415" s="2"/>
    </row>
    <row r="416" spans="10:16" ht="12.75">
      <c r="J416" s="2"/>
      <c r="K416" s="2"/>
      <c r="L416" s="102"/>
      <c r="M416" s="102"/>
      <c r="N416" s="2"/>
      <c r="O416" s="2"/>
      <c r="P416" s="2"/>
    </row>
    <row r="417" spans="10:16" ht="12.75">
      <c r="J417" s="2"/>
      <c r="K417" s="2"/>
      <c r="L417" s="102"/>
      <c r="M417" s="102"/>
      <c r="N417" s="2"/>
      <c r="O417" s="2"/>
      <c r="P417" s="2"/>
    </row>
    <row r="418" spans="10:16" ht="12.75">
      <c r="J418" s="2"/>
      <c r="K418" s="2"/>
      <c r="L418" s="102"/>
      <c r="M418" s="102"/>
      <c r="N418" s="2"/>
      <c r="O418" s="2"/>
      <c r="P418" s="2"/>
    </row>
    <row r="419" spans="10:16" ht="12.75">
      <c r="J419" s="2"/>
      <c r="K419" s="2"/>
      <c r="L419" s="102"/>
      <c r="M419" s="102"/>
      <c r="N419" s="2"/>
      <c r="O419" s="2"/>
      <c r="P419" s="2"/>
    </row>
    <row r="420" spans="10:16" ht="12.75">
      <c r="J420" s="2"/>
      <c r="K420" s="2"/>
      <c r="L420" s="102"/>
      <c r="M420" s="102"/>
      <c r="N420" s="2"/>
      <c r="O420" s="2"/>
      <c r="P420" s="2"/>
    </row>
    <row r="421" spans="10:16" ht="12.75">
      <c r="J421" s="2"/>
      <c r="K421" s="2"/>
      <c r="L421" s="102"/>
      <c r="M421" s="102"/>
      <c r="N421" s="2"/>
      <c r="O421" s="2"/>
      <c r="P421" s="2"/>
    </row>
    <row r="422" spans="10:16" ht="12.75">
      <c r="J422" s="2"/>
      <c r="K422" s="2"/>
      <c r="L422" s="102"/>
      <c r="M422" s="102"/>
      <c r="N422" s="2"/>
      <c r="O422" s="2"/>
      <c r="P422" s="2"/>
    </row>
    <row r="423" spans="10:16" ht="12.75">
      <c r="J423" s="2"/>
      <c r="K423" s="2"/>
      <c r="L423" s="102"/>
      <c r="M423" s="102"/>
      <c r="N423" s="2"/>
      <c r="O423" s="2"/>
      <c r="P423" s="2"/>
    </row>
    <row r="424" spans="10:16" ht="12.75">
      <c r="J424" s="2"/>
      <c r="K424" s="2"/>
      <c r="L424" s="102"/>
      <c r="M424" s="102"/>
      <c r="N424" s="2"/>
      <c r="O424" s="2"/>
      <c r="P424" s="2"/>
    </row>
    <row r="425" spans="10:16" ht="12.75">
      <c r="J425" s="2"/>
      <c r="K425" s="2"/>
      <c r="L425" s="102"/>
      <c r="M425" s="102"/>
      <c r="N425" s="2"/>
      <c r="O425" s="2"/>
      <c r="P425" s="2"/>
    </row>
    <row r="426" spans="10:16" ht="12.75">
      <c r="J426" s="2"/>
      <c r="K426" s="2"/>
      <c r="L426" s="102"/>
      <c r="M426" s="102"/>
      <c r="N426" s="2"/>
      <c r="O426" s="2"/>
      <c r="P426" s="2"/>
    </row>
    <row r="427" spans="10:16" ht="12.75">
      <c r="J427" s="2"/>
      <c r="K427" s="2"/>
      <c r="L427" s="102"/>
      <c r="M427" s="102"/>
      <c r="N427" s="2"/>
      <c r="O427" s="2"/>
      <c r="P427" s="2"/>
    </row>
    <row r="428" spans="10:16" ht="12.75">
      <c r="J428" s="2"/>
      <c r="K428" s="2"/>
      <c r="L428" s="102"/>
      <c r="M428" s="102"/>
      <c r="N428" s="2"/>
      <c r="O428" s="2"/>
      <c r="P428" s="2"/>
    </row>
    <row r="429" spans="10:16" ht="12.75">
      <c r="J429" s="2"/>
      <c r="K429" s="2"/>
      <c r="L429" s="102"/>
      <c r="M429" s="102"/>
      <c r="N429" s="2"/>
      <c r="O429" s="2"/>
      <c r="P429" s="2"/>
    </row>
    <row r="430" spans="10:16" ht="12.75">
      <c r="J430" s="2"/>
      <c r="K430" s="2"/>
      <c r="L430" s="102"/>
      <c r="M430" s="102"/>
      <c r="N430" s="2"/>
      <c r="O430" s="2"/>
      <c r="P430" s="2"/>
    </row>
    <row r="431" spans="10:16" ht="12.75">
      <c r="J431" s="2"/>
      <c r="K431" s="2"/>
      <c r="L431" s="102"/>
      <c r="M431" s="102"/>
      <c r="N431" s="2"/>
      <c r="O431" s="2"/>
      <c r="P431" s="2"/>
    </row>
    <row r="432" spans="10:16" ht="12.75">
      <c r="J432" s="2"/>
      <c r="K432" s="2"/>
      <c r="L432" s="102"/>
      <c r="M432" s="102"/>
      <c r="N432" s="2"/>
      <c r="O432" s="2"/>
      <c r="P432" s="2"/>
    </row>
    <row r="433" spans="10:16" ht="12.75">
      <c r="J433" s="2"/>
      <c r="K433" s="2"/>
      <c r="L433" s="102"/>
      <c r="M433" s="102"/>
      <c r="N433" s="2"/>
      <c r="O433" s="2"/>
      <c r="P433" s="2"/>
    </row>
    <row r="434" spans="10:16" ht="12.75">
      <c r="J434" s="2"/>
      <c r="K434" s="2"/>
      <c r="L434" s="102"/>
      <c r="M434" s="102"/>
      <c r="N434" s="2"/>
      <c r="O434" s="2"/>
      <c r="P434" s="2"/>
    </row>
    <row r="435" spans="10:16" ht="12.75">
      <c r="J435" s="2"/>
      <c r="K435" s="2"/>
      <c r="L435" s="102"/>
      <c r="M435" s="102"/>
      <c r="N435" s="2"/>
      <c r="O435" s="2"/>
      <c r="P435" s="2"/>
    </row>
    <row r="436" spans="10:16" ht="12.75">
      <c r="J436" s="2"/>
      <c r="K436" s="2"/>
      <c r="L436" s="102"/>
      <c r="M436" s="102"/>
      <c r="N436" s="2"/>
      <c r="O436" s="2"/>
      <c r="P436" s="2"/>
    </row>
    <row r="437" spans="10:16" ht="12.75">
      <c r="J437" s="2"/>
      <c r="K437" s="2"/>
      <c r="L437" s="102"/>
      <c r="M437" s="102"/>
      <c r="N437" s="2"/>
      <c r="O437" s="2"/>
      <c r="P437" s="2"/>
    </row>
    <row r="438" spans="10:16" ht="12.75">
      <c r="J438" s="2"/>
      <c r="K438" s="2"/>
      <c r="L438" s="102"/>
      <c r="M438" s="102"/>
      <c r="N438" s="2"/>
      <c r="O438" s="2"/>
      <c r="P438" s="2"/>
    </row>
    <row r="439" spans="10:16" ht="12.75">
      <c r="J439" s="2"/>
      <c r="K439" s="2"/>
      <c r="L439" s="102"/>
      <c r="M439" s="102"/>
      <c r="N439" s="2"/>
      <c r="O439" s="2"/>
      <c r="P439" s="2"/>
    </row>
    <row r="440" spans="10:16" ht="12.75">
      <c r="J440" s="2"/>
      <c r="K440" s="2"/>
      <c r="L440" s="102"/>
      <c r="M440" s="102"/>
      <c r="N440" s="2"/>
      <c r="O440" s="2"/>
      <c r="P440" s="2"/>
    </row>
    <row r="441" spans="10:16" ht="12.75">
      <c r="J441" s="2"/>
      <c r="K441" s="2"/>
      <c r="L441" s="102"/>
      <c r="M441" s="102"/>
      <c r="N441" s="2"/>
      <c r="O441" s="2"/>
      <c r="P441" s="2"/>
    </row>
    <row r="442" spans="10:16" ht="12.75">
      <c r="J442" s="2"/>
      <c r="K442" s="2"/>
      <c r="L442" s="102"/>
      <c r="M442" s="102"/>
      <c r="N442" s="2"/>
      <c r="O442" s="2"/>
      <c r="P442" s="2"/>
    </row>
    <row r="443" spans="10:16" ht="12.75">
      <c r="J443" s="2"/>
      <c r="K443" s="2"/>
      <c r="L443" s="102"/>
      <c r="M443" s="102"/>
      <c r="N443" s="2"/>
      <c r="O443" s="2"/>
      <c r="P443" s="2"/>
    </row>
    <row r="444" spans="10:16" ht="12.75">
      <c r="J444" s="2"/>
      <c r="K444" s="2"/>
      <c r="L444" s="102"/>
      <c r="M444" s="102"/>
      <c r="N444" s="2"/>
      <c r="O444" s="2"/>
      <c r="P444" s="2"/>
    </row>
    <row r="445" spans="10:16" ht="12.75">
      <c r="J445" s="2"/>
      <c r="K445" s="2"/>
      <c r="L445" s="102"/>
      <c r="M445" s="102"/>
      <c r="N445" s="2"/>
      <c r="O445" s="2"/>
      <c r="P445" s="2"/>
    </row>
    <row r="446" spans="10:16" ht="12.75">
      <c r="J446" s="2"/>
      <c r="K446" s="2"/>
      <c r="L446" s="102"/>
      <c r="M446" s="102"/>
      <c r="N446" s="2"/>
      <c r="O446" s="2"/>
      <c r="P446" s="2"/>
    </row>
    <row r="447" spans="10:16" ht="12.75">
      <c r="J447" s="2"/>
      <c r="K447" s="2"/>
      <c r="L447" s="102"/>
      <c r="M447" s="102"/>
      <c r="N447" s="2"/>
      <c r="O447" s="2"/>
      <c r="P447" s="2"/>
    </row>
    <row r="448" spans="10:16" ht="12.75">
      <c r="J448" s="2"/>
      <c r="K448" s="2"/>
      <c r="L448" s="102"/>
      <c r="M448" s="102"/>
      <c r="N448" s="2"/>
      <c r="O448" s="2"/>
      <c r="P448" s="2"/>
    </row>
    <row r="449" spans="10:16" ht="12.75">
      <c r="J449" s="2"/>
      <c r="K449" s="2"/>
      <c r="L449" s="102"/>
      <c r="M449" s="102"/>
      <c r="N449" s="2"/>
      <c r="O449" s="2"/>
      <c r="P449" s="2"/>
    </row>
    <row r="450" spans="10:16" ht="12.75">
      <c r="J450" s="2"/>
      <c r="K450" s="2"/>
      <c r="L450" s="102"/>
      <c r="M450" s="102"/>
      <c r="N450" s="2"/>
      <c r="O450" s="2"/>
      <c r="P450" s="2"/>
    </row>
    <row r="451" spans="10:16" ht="12.75">
      <c r="J451" s="2"/>
      <c r="K451" s="2"/>
      <c r="L451" s="102"/>
      <c r="M451" s="102"/>
      <c r="N451" s="2"/>
      <c r="O451" s="2"/>
      <c r="P451" s="2"/>
    </row>
    <row r="452" spans="10:16" ht="12.75">
      <c r="J452" s="2"/>
      <c r="K452" s="2"/>
      <c r="L452" s="102"/>
      <c r="M452" s="102"/>
      <c r="N452" s="2"/>
      <c r="O452" s="2"/>
      <c r="P452" s="2"/>
    </row>
    <row r="453" spans="10:16" ht="12.75">
      <c r="J453" s="2"/>
      <c r="K453" s="2"/>
      <c r="L453" s="102"/>
      <c r="M453" s="102"/>
      <c r="N453" s="2"/>
      <c r="O453" s="2"/>
      <c r="P453" s="2"/>
    </row>
    <row r="454" spans="10:16" ht="12.75">
      <c r="J454" s="2"/>
      <c r="K454" s="2"/>
      <c r="L454" s="102"/>
      <c r="M454" s="102"/>
      <c r="N454" s="2"/>
      <c r="O454" s="2"/>
      <c r="P454" s="2"/>
    </row>
    <row r="455" spans="10:16" ht="12.75">
      <c r="J455" s="2"/>
      <c r="K455" s="2"/>
      <c r="L455" s="102"/>
      <c r="M455" s="102"/>
      <c r="N455" s="2"/>
      <c r="O455" s="2"/>
      <c r="P455" s="2"/>
    </row>
    <row r="456" spans="10:16" ht="12.75">
      <c r="J456" s="2"/>
      <c r="K456" s="2"/>
      <c r="L456" s="102"/>
      <c r="M456" s="102"/>
      <c r="N456" s="2"/>
      <c r="O456" s="2"/>
      <c r="P456" s="2"/>
    </row>
    <row r="457" spans="10:16" ht="12.75">
      <c r="J457" s="2"/>
      <c r="K457" s="2"/>
      <c r="L457" s="102"/>
      <c r="M457" s="102"/>
      <c r="N457" s="2"/>
      <c r="O457" s="2"/>
      <c r="P457" s="2"/>
    </row>
    <row r="458" spans="10:16" ht="12.75">
      <c r="J458" s="2"/>
      <c r="K458" s="2"/>
      <c r="L458" s="102"/>
      <c r="M458" s="102"/>
      <c r="N458" s="2"/>
      <c r="O458" s="2"/>
      <c r="P458" s="2"/>
    </row>
    <row r="459" spans="10:16" ht="12.75">
      <c r="J459" s="2"/>
      <c r="K459" s="2"/>
      <c r="L459" s="102"/>
      <c r="M459" s="102"/>
      <c r="N459" s="2"/>
      <c r="O459" s="2"/>
      <c r="P459" s="2"/>
    </row>
    <row r="460" spans="10:16" ht="12.75">
      <c r="J460" s="2"/>
      <c r="K460" s="2"/>
      <c r="L460" s="102"/>
      <c r="M460" s="102"/>
      <c r="N460" s="2"/>
      <c r="O460" s="2"/>
      <c r="P460" s="2"/>
    </row>
    <row r="461" spans="10:16" ht="12.75">
      <c r="J461" s="2"/>
      <c r="K461" s="2"/>
      <c r="L461" s="102"/>
      <c r="M461" s="102"/>
      <c r="N461" s="2"/>
      <c r="O461" s="2"/>
      <c r="P461" s="2"/>
    </row>
    <row r="462" spans="10:16" ht="12.75">
      <c r="J462" s="2"/>
      <c r="K462" s="2"/>
      <c r="L462" s="102"/>
      <c r="M462" s="102"/>
      <c r="N462" s="2"/>
      <c r="O462" s="2"/>
      <c r="P462" s="2"/>
    </row>
    <row r="463" spans="10:16" ht="12.75">
      <c r="J463" s="2"/>
      <c r="K463" s="2"/>
      <c r="L463" s="102"/>
      <c r="M463" s="102"/>
      <c r="N463" s="2"/>
      <c r="O463" s="2"/>
      <c r="P463" s="2"/>
    </row>
    <row r="464" spans="10:16" ht="12.75">
      <c r="J464" s="2"/>
      <c r="K464" s="2"/>
      <c r="L464" s="102"/>
      <c r="M464" s="102"/>
      <c r="N464" s="2"/>
      <c r="O464" s="2"/>
      <c r="P464" s="2"/>
    </row>
    <row r="465" spans="10:16" ht="12.75">
      <c r="J465" s="2"/>
      <c r="K465" s="2"/>
      <c r="L465" s="102"/>
      <c r="M465" s="102"/>
      <c r="N465" s="2"/>
      <c r="O465" s="2"/>
      <c r="P465" s="2"/>
    </row>
    <row r="466" spans="10:16" ht="12.75">
      <c r="J466" s="2"/>
      <c r="K466" s="2"/>
      <c r="L466" s="102"/>
      <c r="M466" s="102"/>
      <c r="N466" s="2"/>
      <c r="O466" s="2"/>
      <c r="P466" s="2"/>
    </row>
    <row r="467" spans="10:16" ht="12.75">
      <c r="J467" s="2"/>
      <c r="K467" s="2"/>
      <c r="L467" s="102"/>
      <c r="M467" s="102"/>
      <c r="N467" s="2"/>
      <c r="O467" s="2"/>
      <c r="P467" s="2"/>
    </row>
    <row r="468" spans="10:16" ht="12.75">
      <c r="J468" s="2"/>
      <c r="K468" s="2"/>
      <c r="L468" s="102"/>
      <c r="M468" s="102"/>
      <c r="N468" s="2"/>
      <c r="O468" s="2"/>
      <c r="P468" s="2"/>
    </row>
    <row r="469" spans="10:16" ht="12.75">
      <c r="J469" s="2"/>
      <c r="K469" s="2"/>
      <c r="L469" s="102"/>
      <c r="M469" s="102"/>
      <c r="N469" s="2"/>
      <c r="O469" s="2"/>
      <c r="P469" s="2"/>
    </row>
    <row r="470" spans="10:16" ht="12.75">
      <c r="J470" s="2"/>
      <c r="K470" s="2"/>
      <c r="L470" s="102"/>
      <c r="M470" s="102"/>
      <c r="N470" s="2"/>
      <c r="O470" s="2"/>
      <c r="P470" s="2"/>
    </row>
    <row r="471" spans="10:16" ht="12.75">
      <c r="J471" s="2"/>
      <c r="K471" s="2"/>
      <c r="L471" s="102"/>
      <c r="M471" s="102"/>
      <c r="N471" s="2"/>
      <c r="O471" s="2"/>
      <c r="P471" s="2"/>
    </row>
    <row r="472" spans="10:16" ht="12.75">
      <c r="J472" s="2"/>
      <c r="K472" s="2"/>
      <c r="L472" s="102"/>
      <c r="M472" s="102"/>
      <c r="N472" s="2"/>
      <c r="O472" s="2"/>
      <c r="P472" s="2"/>
    </row>
    <row r="473" spans="10:16" ht="12.75">
      <c r="J473" s="2"/>
      <c r="K473" s="2"/>
      <c r="L473" s="102"/>
      <c r="M473" s="102"/>
      <c r="N473" s="2"/>
      <c r="O473" s="2"/>
      <c r="P473" s="2"/>
    </row>
    <row r="474" spans="10:16" ht="12.75">
      <c r="J474" s="2"/>
      <c r="K474" s="2"/>
      <c r="L474" s="102"/>
      <c r="M474" s="102"/>
      <c r="N474" s="2"/>
      <c r="O474" s="2"/>
      <c r="P474" s="2"/>
    </row>
    <row r="475" spans="10:16" ht="12.75">
      <c r="J475" s="2"/>
      <c r="K475" s="2"/>
      <c r="L475" s="102"/>
      <c r="M475" s="102"/>
      <c r="N475" s="2"/>
      <c r="O475" s="2"/>
      <c r="P475" s="2"/>
    </row>
    <row r="476" spans="10:16" ht="12.75">
      <c r="J476" s="2"/>
      <c r="K476" s="2"/>
      <c r="L476" s="102"/>
      <c r="M476" s="102"/>
      <c r="N476" s="2"/>
      <c r="O476" s="2"/>
      <c r="P476" s="2"/>
    </row>
    <row r="477" spans="10:16" ht="12.75">
      <c r="J477" s="2"/>
      <c r="K477" s="2"/>
      <c r="L477" s="102"/>
      <c r="M477" s="102"/>
      <c r="N477" s="2"/>
      <c r="O477" s="2"/>
      <c r="P477" s="2"/>
    </row>
    <row r="478" spans="10:16" ht="12.75">
      <c r="J478" s="2"/>
      <c r="K478" s="2"/>
      <c r="L478" s="102"/>
      <c r="M478" s="102"/>
      <c r="N478" s="2"/>
      <c r="O478" s="2"/>
      <c r="P478" s="2"/>
    </row>
    <row r="479" spans="10:16" ht="12.75">
      <c r="J479" s="2"/>
      <c r="K479" s="2"/>
      <c r="L479" s="102"/>
      <c r="M479" s="102"/>
      <c r="N479" s="2"/>
      <c r="O479" s="2"/>
      <c r="P479" s="2"/>
    </row>
    <row r="480" spans="10:16" ht="12.75">
      <c r="J480" s="2"/>
      <c r="K480" s="2"/>
      <c r="L480" s="102"/>
      <c r="M480" s="102"/>
      <c r="N480" s="2"/>
      <c r="O480" s="2"/>
      <c r="P480" s="2"/>
    </row>
    <row r="481" spans="10:16" ht="12.75">
      <c r="J481" s="2"/>
      <c r="K481" s="2"/>
      <c r="L481" s="102"/>
      <c r="M481" s="102"/>
      <c r="N481" s="2"/>
      <c r="O481" s="2"/>
      <c r="P481" s="2"/>
    </row>
    <row r="482" spans="10:16" ht="12.75">
      <c r="J482" s="2"/>
      <c r="K482" s="2"/>
      <c r="L482" s="102"/>
      <c r="M482" s="102"/>
      <c r="N482" s="2"/>
      <c r="O482" s="2"/>
      <c r="P482" s="2"/>
    </row>
    <row r="483" spans="10:16" ht="12.75">
      <c r="J483" s="2"/>
      <c r="K483" s="2"/>
      <c r="L483" s="102"/>
      <c r="M483" s="102"/>
      <c r="N483" s="2"/>
      <c r="O483" s="2"/>
      <c r="P483" s="2"/>
    </row>
    <row r="484" spans="10:16" ht="12.75">
      <c r="J484" s="2"/>
      <c r="K484" s="2"/>
      <c r="L484" s="102"/>
      <c r="M484" s="102"/>
      <c r="N484" s="2"/>
      <c r="O484" s="2"/>
      <c r="P484" s="2"/>
    </row>
    <row r="485" spans="10:16" ht="12.75">
      <c r="J485" s="2"/>
      <c r="K485" s="2"/>
      <c r="L485" s="102"/>
      <c r="M485" s="102"/>
      <c r="N485" s="2"/>
      <c r="O485" s="2"/>
      <c r="P485" s="2"/>
    </row>
    <row r="486" spans="10:16" ht="12.75">
      <c r="J486" s="2"/>
      <c r="K486" s="2"/>
      <c r="L486" s="102"/>
      <c r="M486" s="102"/>
      <c r="N486" s="2"/>
      <c r="O486" s="2"/>
      <c r="P486" s="2"/>
    </row>
    <row r="487" spans="10:16" ht="12.75">
      <c r="J487" s="2"/>
      <c r="K487" s="2"/>
      <c r="L487" s="102"/>
      <c r="M487" s="102"/>
      <c r="N487" s="2"/>
      <c r="O487" s="2"/>
      <c r="P487" s="2"/>
    </row>
    <row r="488" spans="10:16" ht="12.75">
      <c r="J488" s="2"/>
      <c r="K488" s="2"/>
      <c r="L488" s="102"/>
      <c r="M488" s="102"/>
      <c r="N488" s="2"/>
      <c r="O488" s="2"/>
      <c r="P488" s="2"/>
    </row>
    <row r="489" spans="10:16" ht="12.75">
      <c r="J489" s="2"/>
      <c r="K489" s="2"/>
      <c r="L489" s="102"/>
      <c r="M489" s="102"/>
      <c r="N489" s="2"/>
      <c r="O489" s="2"/>
      <c r="P489" s="2"/>
    </row>
    <row r="490" spans="10:16" ht="12.75">
      <c r="J490" s="2"/>
      <c r="K490" s="2"/>
      <c r="L490" s="102"/>
      <c r="M490" s="102"/>
      <c r="N490" s="2"/>
      <c r="O490" s="2"/>
      <c r="P490" s="2"/>
    </row>
    <row r="491" spans="10:16" ht="12.75">
      <c r="J491" s="2"/>
      <c r="K491" s="2"/>
      <c r="L491" s="102"/>
      <c r="M491" s="102"/>
      <c r="N491" s="2"/>
      <c r="O491" s="2"/>
      <c r="P491" s="2"/>
    </row>
    <row r="492" spans="10:16" ht="12.75">
      <c r="J492" s="2"/>
      <c r="K492" s="2"/>
      <c r="L492" s="102"/>
      <c r="M492" s="102"/>
      <c r="N492" s="2"/>
      <c r="O492" s="2"/>
      <c r="P492" s="2"/>
    </row>
    <row r="493" spans="10:16" ht="12.75">
      <c r="J493" s="2"/>
      <c r="K493" s="2"/>
      <c r="L493" s="102"/>
      <c r="M493" s="102"/>
      <c r="N493" s="2"/>
      <c r="O493" s="2"/>
      <c r="P493" s="2"/>
    </row>
    <row r="494" spans="10:16" ht="12.75">
      <c r="J494" s="2"/>
      <c r="K494" s="2"/>
      <c r="L494" s="102"/>
      <c r="M494" s="102"/>
      <c r="N494" s="2"/>
      <c r="O494" s="2"/>
      <c r="P494" s="2"/>
    </row>
    <row r="495" spans="10:16" ht="12.75">
      <c r="J495" s="2"/>
      <c r="K495" s="2"/>
      <c r="L495" s="102"/>
      <c r="M495" s="102"/>
      <c r="N495" s="2"/>
      <c r="O495" s="2"/>
      <c r="P495" s="2"/>
    </row>
    <row r="496" spans="10:16" ht="12.75">
      <c r="J496" s="2"/>
      <c r="K496" s="2"/>
      <c r="L496" s="102"/>
      <c r="M496" s="102"/>
      <c r="N496" s="2"/>
      <c r="O496" s="2"/>
      <c r="P496" s="2"/>
    </row>
    <row r="497" spans="10:16" ht="12.75">
      <c r="J497" s="2"/>
      <c r="K497" s="2"/>
      <c r="L497" s="102"/>
      <c r="M497" s="102"/>
      <c r="N497" s="2"/>
      <c r="O497" s="2"/>
      <c r="P497" s="2"/>
    </row>
    <row r="498" spans="10:16" ht="12.75">
      <c r="J498" s="2"/>
      <c r="K498" s="2"/>
      <c r="L498" s="102"/>
      <c r="M498" s="102"/>
      <c r="N498" s="2"/>
      <c r="O498" s="2"/>
      <c r="P498" s="2"/>
    </row>
    <row r="499" spans="10:16" ht="12.75">
      <c r="J499" s="2"/>
      <c r="K499" s="2"/>
      <c r="L499" s="102"/>
      <c r="M499" s="102"/>
      <c r="N499" s="2"/>
      <c r="O499" s="2"/>
      <c r="P499" s="2"/>
    </row>
    <row r="500" spans="10:16" ht="12.75">
      <c r="J500" s="2"/>
      <c r="K500" s="2"/>
      <c r="L500" s="102"/>
      <c r="M500" s="102"/>
      <c r="N500" s="2"/>
      <c r="O500" s="2"/>
      <c r="P500" s="2"/>
    </row>
    <row r="501" spans="10:16" ht="12.75">
      <c r="J501" s="2"/>
      <c r="K501" s="2"/>
      <c r="L501" s="102"/>
      <c r="M501" s="102"/>
      <c r="N501" s="2"/>
      <c r="O501" s="2"/>
      <c r="P501" s="2"/>
    </row>
    <row r="502" spans="10:16" ht="12.75">
      <c r="J502" s="2"/>
      <c r="K502" s="2"/>
      <c r="L502" s="102"/>
      <c r="M502" s="102"/>
      <c r="N502" s="2"/>
      <c r="O502" s="2"/>
      <c r="P502" s="2"/>
    </row>
    <row r="503" spans="10:16" ht="12.75">
      <c r="J503" s="2"/>
      <c r="K503" s="2"/>
      <c r="L503" s="102"/>
      <c r="M503" s="102"/>
      <c r="N503" s="2"/>
      <c r="O503" s="2"/>
      <c r="P503" s="2"/>
    </row>
    <row r="504" spans="10:16" ht="12.75">
      <c r="J504" s="2"/>
      <c r="K504" s="2"/>
      <c r="L504" s="102"/>
      <c r="M504" s="102"/>
      <c r="N504" s="2"/>
      <c r="O504" s="2"/>
      <c r="P504" s="2"/>
    </row>
    <row r="505" spans="10:16" ht="12.75">
      <c r="J505" s="2"/>
      <c r="K505" s="2"/>
      <c r="L505" s="102"/>
      <c r="M505" s="102"/>
      <c r="N505" s="2"/>
      <c r="O505" s="2"/>
      <c r="P505" s="2"/>
    </row>
    <row r="506" spans="10:16" ht="12.75">
      <c r="J506" s="2"/>
      <c r="K506" s="2"/>
      <c r="L506" s="102"/>
      <c r="M506" s="102"/>
      <c r="N506" s="2"/>
      <c r="O506" s="2"/>
      <c r="P506" s="2"/>
    </row>
    <row r="507" spans="10:16" ht="12.75">
      <c r="J507" s="2"/>
      <c r="K507" s="2"/>
      <c r="L507" s="102"/>
      <c r="M507" s="102"/>
      <c r="N507" s="2"/>
      <c r="O507" s="2"/>
      <c r="P507" s="2"/>
    </row>
    <row r="508" spans="10:16" ht="12.75">
      <c r="J508" s="2"/>
      <c r="K508" s="2"/>
      <c r="L508" s="102"/>
      <c r="M508" s="102"/>
      <c r="N508" s="2"/>
      <c r="O508" s="2"/>
      <c r="P508" s="2"/>
    </row>
    <row r="509" spans="10:16" ht="12.75">
      <c r="J509" s="2"/>
      <c r="K509" s="2"/>
      <c r="L509" s="102"/>
      <c r="M509" s="102"/>
      <c r="N509" s="2"/>
      <c r="O509" s="2"/>
      <c r="P509" s="2"/>
    </row>
    <row r="510" spans="10:16" ht="12.75">
      <c r="J510" s="2"/>
      <c r="K510" s="2"/>
      <c r="L510" s="102"/>
      <c r="M510" s="102"/>
      <c r="N510" s="2"/>
      <c r="O510" s="2"/>
      <c r="P510" s="2"/>
    </row>
    <row r="511" spans="10:16" ht="12.75">
      <c r="J511" s="2"/>
      <c r="K511" s="2"/>
      <c r="L511" s="102"/>
      <c r="M511" s="102"/>
      <c r="N511" s="2"/>
      <c r="O511" s="2"/>
      <c r="P511" s="2"/>
    </row>
    <row r="512" spans="10:16" ht="12.75">
      <c r="J512" s="2"/>
      <c r="K512" s="2"/>
      <c r="L512" s="102"/>
      <c r="M512" s="102"/>
      <c r="N512" s="2"/>
      <c r="O512" s="2"/>
      <c r="P512" s="2"/>
    </row>
    <row r="513" spans="10:16" ht="12.75">
      <c r="J513" s="2"/>
      <c r="K513" s="2"/>
      <c r="L513" s="102"/>
      <c r="M513" s="102"/>
      <c r="N513" s="2"/>
      <c r="O513" s="2"/>
      <c r="P513" s="2"/>
    </row>
    <row r="514" spans="10:16" ht="12.75">
      <c r="J514" s="2"/>
      <c r="K514" s="2"/>
      <c r="L514" s="102"/>
      <c r="M514" s="102"/>
      <c r="N514" s="2"/>
      <c r="O514" s="2"/>
      <c r="P514" s="2"/>
    </row>
    <row r="515" spans="10:16" ht="12.75">
      <c r="J515" s="2"/>
      <c r="K515" s="2"/>
      <c r="L515" s="102"/>
      <c r="M515" s="102"/>
      <c r="N515" s="2"/>
      <c r="O515" s="2"/>
      <c r="P515" s="2"/>
    </row>
    <row r="516" spans="10:16" ht="12.75">
      <c r="J516" s="2"/>
      <c r="K516" s="2"/>
      <c r="L516" s="102"/>
      <c r="M516" s="102"/>
      <c r="N516" s="2"/>
      <c r="O516" s="2"/>
      <c r="P516" s="2"/>
    </row>
    <row r="517" spans="10:16" ht="12.75">
      <c r="J517" s="2"/>
      <c r="K517" s="2"/>
      <c r="L517" s="102"/>
      <c r="M517" s="102"/>
      <c r="N517" s="2"/>
      <c r="O517" s="2"/>
      <c r="P517" s="2"/>
    </row>
    <row r="518" spans="10:16" ht="12.75">
      <c r="J518" s="2"/>
      <c r="K518" s="2"/>
      <c r="L518" s="102"/>
      <c r="M518" s="102"/>
      <c r="N518" s="2"/>
      <c r="O518" s="2"/>
      <c r="P518" s="2"/>
    </row>
    <row r="519" spans="10:16" ht="12.75">
      <c r="J519" s="2"/>
      <c r="K519" s="2"/>
      <c r="L519" s="102"/>
      <c r="M519" s="102"/>
      <c r="N519" s="2"/>
      <c r="O519" s="2"/>
      <c r="P519" s="2"/>
    </row>
    <row r="520" spans="10:16" ht="12.75">
      <c r="J520" s="2"/>
      <c r="K520" s="2"/>
      <c r="L520" s="102"/>
      <c r="M520" s="102"/>
      <c r="N520" s="2"/>
      <c r="O520" s="2"/>
      <c r="P520" s="2"/>
    </row>
    <row r="521" spans="10:16" ht="12.75">
      <c r="J521" s="2"/>
      <c r="K521" s="2"/>
      <c r="L521" s="102"/>
      <c r="M521" s="102"/>
      <c r="N521" s="2"/>
      <c r="O521" s="2"/>
      <c r="P521" s="2"/>
    </row>
    <row r="522" spans="10:16" ht="12.75">
      <c r="J522" s="2"/>
      <c r="K522" s="2"/>
      <c r="L522" s="102"/>
      <c r="M522" s="102"/>
      <c r="N522" s="2"/>
      <c r="O522" s="2"/>
      <c r="P522" s="2"/>
    </row>
    <row r="523" spans="10:16" ht="12.75">
      <c r="J523" s="2"/>
      <c r="K523" s="2"/>
      <c r="L523" s="102"/>
      <c r="M523" s="102"/>
      <c r="N523" s="2"/>
      <c r="O523" s="2"/>
      <c r="P523" s="2"/>
    </row>
    <row r="524" spans="10:16" ht="12.75">
      <c r="J524" s="2"/>
      <c r="K524" s="2"/>
      <c r="L524" s="102"/>
      <c r="M524" s="102"/>
      <c r="N524" s="2"/>
      <c r="O524" s="2"/>
      <c r="P524" s="2"/>
    </row>
    <row r="525" spans="10:16" ht="12.75">
      <c r="J525" s="2"/>
      <c r="K525" s="2"/>
      <c r="L525" s="102"/>
      <c r="M525" s="102"/>
      <c r="N525" s="2"/>
      <c r="O525" s="2"/>
      <c r="P525" s="2"/>
    </row>
    <row r="526" spans="10:16" ht="12.75">
      <c r="J526" s="2"/>
      <c r="K526" s="2"/>
      <c r="L526" s="102"/>
      <c r="M526" s="102"/>
      <c r="N526" s="2"/>
      <c r="O526" s="2"/>
      <c r="P526" s="2"/>
    </row>
    <row r="527" spans="10:16" ht="12.75">
      <c r="J527" s="2"/>
      <c r="K527" s="2"/>
      <c r="L527" s="102"/>
      <c r="M527" s="102"/>
      <c r="N527" s="2"/>
      <c r="O527" s="2"/>
      <c r="P527" s="2"/>
    </row>
    <row r="528" spans="10:16" ht="12.75">
      <c r="J528" s="2"/>
      <c r="K528" s="2"/>
      <c r="L528" s="102"/>
      <c r="M528" s="102"/>
      <c r="N528" s="2"/>
      <c r="O528" s="2"/>
      <c r="P528" s="2"/>
    </row>
    <row r="529" spans="10:16" ht="12.75">
      <c r="J529" s="2"/>
      <c r="K529" s="2"/>
      <c r="L529" s="102"/>
      <c r="M529" s="102"/>
      <c r="N529" s="2"/>
      <c r="O529" s="2"/>
      <c r="P529" s="2"/>
    </row>
    <row r="530" spans="10:16" ht="12.75">
      <c r="J530" s="2"/>
      <c r="K530" s="2"/>
      <c r="L530" s="102"/>
      <c r="M530" s="102"/>
      <c r="N530" s="2"/>
      <c r="O530" s="2"/>
      <c r="P530" s="2"/>
    </row>
    <row r="531" spans="10:16" ht="12.75">
      <c r="J531" s="2"/>
      <c r="K531" s="2"/>
      <c r="L531" s="102"/>
      <c r="M531" s="102"/>
      <c r="N531" s="2"/>
      <c r="O531" s="2"/>
      <c r="P531" s="2"/>
    </row>
    <row r="532" spans="10:16" ht="12.75">
      <c r="J532" s="2"/>
      <c r="K532" s="2"/>
      <c r="L532" s="102"/>
      <c r="M532" s="102"/>
      <c r="N532" s="2"/>
      <c r="O532" s="2"/>
      <c r="P532" s="2"/>
    </row>
    <row r="533" spans="10:16" ht="12.75">
      <c r="J533" s="2"/>
      <c r="K533" s="2"/>
      <c r="L533" s="102"/>
      <c r="M533" s="102"/>
      <c r="N533" s="2"/>
      <c r="O533" s="2"/>
      <c r="P533" s="2"/>
    </row>
    <row r="534" spans="10:16" ht="12.75">
      <c r="J534" s="2"/>
      <c r="K534" s="2"/>
      <c r="L534" s="102"/>
      <c r="M534" s="102"/>
      <c r="N534" s="2"/>
      <c r="O534" s="2"/>
      <c r="P534" s="2"/>
    </row>
    <row r="535" spans="10:16" ht="12.75">
      <c r="J535" s="2"/>
      <c r="K535" s="2"/>
      <c r="L535" s="102"/>
      <c r="M535" s="102"/>
      <c r="N535" s="2"/>
      <c r="O535" s="2"/>
      <c r="P535" s="2"/>
    </row>
    <row r="536" spans="10:16" ht="12.75">
      <c r="J536" s="2"/>
      <c r="K536" s="2"/>
      <c r="L536" s="102"/>
      <c r="M536" s="102"/>
      <c r="N536" s="2"/>
      <c r="O536" s="2"/>
      <c r="P536" s="2"/>
    </row>
    <row r="537" spans="10:16" ht="12.75">
      <c r="J537" s="2"/>
      <c r="K537" s="2"/>
      <c r="L537" s="102"/>
      <c r="M537" s="102"/>
      <c r="N537" s="2"/>
      <c r="O537" s="2"/>
      <c r="P537" s="2"/>
    </row>
    <row r="538" spans="10:16" ht="12.75">
      <c r="J538" s="2"/>
      <c r="K538" s="2"/>
      <c r="L538" s="102"/>
      <c r="M538" s="102"/>
      <c r="N538" s="2"/>
      <c r="O538" s="2"/>
      <c r="P538" s="2"/>
    </row>
    <row r="539" spans="10:16" ht="12.75">
      <c r="J539" s="2"/>
      <c r="K539" s="2"/>
      <c r="L539" s="102"/>
      <c r="M539" s="102"/>
      <c r="N539" s="2"/>
      <c r="O539" s="2"/>
      <c r="P539" s="2"/>
    </row>
    <row r="540" spans="10:16" ht="12.75">
      <c r="J540" s="2"/>
      <c r="K540" s="2"/>
      <c r="L540" s="102"/>
      <c r="M540" s="102"/>
      <c r="N540" s="2"/>
      <c r="O540" s="2"/>
      <c r="P540" s="2"/>
    </row>
    <row r="541" spans="10:16" ht="12.75">
      <c r="J541" s="2"/>
      <c r="K541" s="2"/>
      <c r="L541" s="102"/>
      <c r="M541" s="102"/>
      <c r="N541" s="2"/>
      <c r="O541" s="2"/>
      <c r="P541" s="2"/>
    </row>
    <row r="542" spans="10:16" ht="12.75">
      <c r="J542" s="2"/>
      <c r="K542" s="2"/>
      <c r="L542" s="102"/>
      <c r="M542" s="102"/>
      <c r="N542" s="2"/>
      <c r="O542" s="2"/>
      <c r="P542" s="2"/>
    </row>
    <row r="543" spans="10:16" ht="12.75">
      <c r="J543" s="2"/>
      <c r="K543" s="2"/>
      <c r="L543" s="102"/>
      <c r="M543" s="102"/>
      <c r="N543" s="2"/>
      <c r="O543" s="2"/>
      <c r="P543" s="2"/>
    </row>
    <row r="544" spans="10:16" ht="12.75">
      <c r="J544" s="2"/>
      <c r="K544" s="2"/>
      <c r="L544" s="102"/>
      <c r="M544" s="102"/>
      <c r="N544" s="2"/>
      <c r="O544" s="2"/>
      <c r="P544" s="2"/>
    </row>
    <row r="545" spans="10:16" ht="12.75">
      <c r="J545" s="2"/>
      <c r="K545" s="2"/>
      <c r="L545" s="102"/>
      <c r="M545" s="102"/>
      <c r="N545" s="2"/>
      <c r="O545" s="2"/>
      <c r="P545" s="2"/>
    </row>
    <row r="546" spans="10:16" ht="12.75">
      <c r="J546" s="2"/>
      <c r="K546" s="2"/>
      <c r="L546" s="102"/>
      <c r="M546" s="102"/>
      <c r="N546" s="2"/>
      <c r="O546" s="2"/>
      <c r="P546" s="2"/>
    </row>
    <row r="547" spans="10:16" ht="12.75">
      <c r="J547" s="2"/>
      <c r="K547" s="2"/>
      <c r="L547" s="102"/>
      <c r="M547" s="102"/>
      <c r="N547" s="2"/>
      <c r="O547" s="2"/>
      <c r="P547" s="2"/>
    </row>
    <row r="548" spans="10:16" ht="12.75">
      <c r="J548" s="2"/>
      <c r="K548" s="2"/>
      <c r="L548" s="102"/>
      <c r="M548" s="102"/>
      <c r="N548" s="2"/>
      <c r="O548" s="2"/>
      <c r="P548" s="2"/>
    </row>
    <row r="549" spans="10:16" ht="12.75">
      <c r="J549" s="2"/>
      <c r="K549" s="2"/>
      <c r="L549" s="102"/>
      <c r="M549" s="102"/>
      <c r="N549" s="2"/>
      <c r="O549" s="2"/>
      <c r="P549" s="2"/>
    </row>
    <row r="550" spans="10:16" ht="12.75">
      <c r="J550" s="2"/>
      <c r="K550" s="2"/>
      <c r="L550" s="102"/>
      <c r="M550" s="102"/>
      <c r="N550" s="2"/>
      <c r="O550" s="2"/>
      <c r="P550" s="2"/>
    </row>
    <row r="551" spans="10:16" ht="12.75">
      <c r="J551" s="2"/>
      <c r="K551" s="2"/>
      <c r="L551" s="102"/>
      <c r="M551" s="102"/>
      <c r="N551" s="2"/>
      <c r="O551" s="2"/>
      <c r="P551" s="2"/>
    </row>
    <row r="552" spans="10:16" ht="12.75">
      <c r="J552" s="2"/>
      <c r="K552" s="2"/>
      <c r="L552" s="102"/>
      <c r="M552" s="102"/>
      <c r="N552" s="2"/>
      <c r="O552" s="2"/>
      <c r="P552" s="2"/>
    </row>
    <row r="553" spans="10:16" ht="12.75">
      <c r="J553" s="2"/>
      <c r="K553" s="2"/>
      <c r="L553" s="102"/>
      <c r="M553" s="102"/>
      <c r="N553" s="2"/>
      <c r="O553" s="2"/>
      <c r="P553" s="2"/>
    </row>
    <row r="554" spans="10:16" ht="12.75">
      <c r="J554" s="2"/>
      <c r="K554" s="2"/>
      <c r="L554" s="102"/>
      <c r="M554" s="102"/>
      <c r="N554" s="2"/>
      <c r="O554" s="2"/>
      <c r="P554" s="2"/>
    </row>
    <row r="555" spans="10:16" ht="12.75">
      <c r="J555" s="2"/>
      <c r="K555" s="2"/>
      <c r="L555" s="102"/>
      <c r="M555" s="102"/>
      <c r="N555" s="2"/>
      <c r="O555" s="2"/>
      <c r="P555" s="2"/>
    </row>
    <row r="556" spans="10:16" ht="12.75">
      <c r="J556" s="2"/>
      <c r="K556" s="2"/>
      <c r="L556" s="102"/>
      <c r="M556" s="102"/>
      <c r="N556" s="2"/>
      <c r="O556" s="2"/>
      <c r="P556" s="2"/>
    </row>
    <row r="557" spans="10:16" ht="12.75">
      <c r="J557" s="2"/>
      <c r="K557" s="2"/>
      <c r="L557" s="102"/>
      <c r="M557" s="102"/>
      <c r="N557" s="2"/>
      <c r="O557" s="2"/>
      <c r="P557" s="2"/>
    </row>
    <row r="558" spans="10:16" ht="12.75">
      <c r="J558" s="2"/>
      <c r="K558" s="2"/>
      <c r="L558" s="102"/>
      <c r="M558" s="102"/>
      <c r="N558" s="2"/>
      <c r="O558" s="2"/>
      <c r="P558" s="2"/>
    </row>
    <row r="559" spans="10:16" ht="12.75">
      <c r="J559" s="2"/>
      <c r="K559" s="2"/>
      <c r="L559" s="102"/>
      <c r="M559" s="102"/>
      <c r="N559" s="2"/>
      <c r="O559" s="2"/>
      <c r="P559" s="2"/>
    </row>
    <row r="560" spans="10:16" ht="12.75">
      <c r="J560" s="2"/>
      <c r="K560" s="2"/>
      <c r="L560" s="102"/>
      <c r="M560" s="102"/>
      <c r="N560" s="2"/>
      <c r="O560" s="2"/>
      <c r="P560" s="2"/>
    </row>
    <row r="561" spans="10:16" ht="12.75">
      <c r="J561" s="2"/>
      <c r="K561" s="2"/>
      <c r="L561" s="102"/>
      <c r="M561" s="102"/>
      <c r="N561" s="2"/>
      <c r="O561" s="2"/>
      <c r="P561" s="2"/>
    </row>
    <row r="562" spans="10:16" ht="12.75">
      <c r="J562" s="2"/>
      <c r="K562" s="2"/>
      <c r="L562" s="102"/>
      <c r="M562" s="102"/>
      <c r="N562" s="2"/>
      <c r="O562" s="2"/>
      <c r="P562" s="2"/>
    </row>
    <row r="563" spans="10:16" ht="12.75">
      <c r="J563" s="2"/>
      <c r="K563" s="2"/>
      <c r="L563" s="102"/>
      <c r="M563" s="102"/>
      <c r="N563" s="2"/>
      <c r="O563" s="2"/>
      <c r="P563" s="2"/>
    </row>
    <row r="564" spans="10:16" ht="12.75">
      <c r="J564" s="2"/>
      <c r="K564" s="2"/>
      <c r="L564" s="102"/>
      <c r="M564" s="102"/>
      <c r="N564" s="2"/>
      <c r="O564" s="2"/>
      <c r="P564" s="2"/>
    </row>
    <row r="565" spans="10:16" ht="12.75">
      <c r="J565" s="2"/>
      <c r="K565" s="2"/>
      <c r="L565" s="102"/>
      <c r="M565" s="102"/>
      <c r="N565" s="2"/>
      <c r="O565" s="2"/>
      <c r="P565" s="2"/>
    </row>
    <row r="566" spans="10:16" ht="12.75">
      <c r="J566" s="2"/>
      <c r="K566" s="2"/>
      <c r="L566" s="102"/>
      <c r="M566" s="102"/>
      <c r="N566" s="2"/>
      <c r="O566" s="2"/>
      <c r="P566" s="2"/>
    </row>
    <row r="567" spans="10:16" ht="12.75">
      <c r="J567" s="2"/>
      <c r="K567" s="2"/>
      <c r="L567" s="102"/>
      <c r="M567" s="102"/>
      <c r="N567" s="2"/>
      <c r="O567" s="2"/>
      <c r="P567" s="2"/>
    </row>
    <row r="568" spans="10:16" ht="12.75">
      <c r="J568" s="2"/>
      <c r="K568" s="2"/>
      <c r="L568" s="102"/>
      <c r="M568" s="102"/>
      <c r="N568" s="2"/>
      <c r="O568" s="2"/>
      <c r="P568" s="2"/>
    </row>
    <row r="569" spans="10:16" ht="12.75">
      <c r="J569" s="2"/>
      <c r="K569" s="2"/>
      <c r="L569" s="102"/>
      <c r="M569" s="102"/>
      <c r="N569" s="2"/>
      <c r="O569" s="2"/>
      <c r="P569" s="2"/>
    </row>
    <row r="570" spans="10:16" ht="12.75">
      <c r="J570" s="2"/>
      <c r="K570" s="2"/>
      <c r="L570" s="102"/>
      <c r="M570" s="102"/>
      <c r="N570" s="2"/>
      <c r="O570" s="2"/>
      <c r="P570" s="2"/>
    </row>
    <row r="571" spans="10:16" ht="12.75">
      <c r="J571" s="2"/>
      <c r="K571" s="2"/>
      <c r="L571" s="102"/>
      <c r="M571" s="102"/>
      <c r="N571" s="2"/>
      <c r="O571" s="2"/>
      <c r="P571" s="2"/>
    </row>
    <row r="572" spans="10:16" ht="12.75">
      <c r="J572" s="2"/>
      <c r="K572" s="2"/>
      <c r="L572" s="102"/>
      <c r="M572" s="102"/>
      <c r="N572" s="2"/>
      <c r="O572" s="2"/>
      <c r="P572" s="2"/>
    </row>
    <row r="573" spans="10:16" ht="12.75">
      <c r="J573" s="2"/>
      <c r="K573" s="2"/>
      <c r="L573" s="102"/>
      <c r="M573" s="102"/>
      <c r="N573" s="2"/>
      <c r="O573" s="2"/>
      <c r="P573" s="2"/>
    </row>
    <row r="574" spans="10:16" ht="12.75">
      <c r="J574" s="2"/>
      <c r="K574" s="2"/>
      <c r="L574" s="102"/>
      <c r="M574" s="102"/>
      <c r="N574" s="2"/>
      <c r="O574" s="2"/>
      <c r="P574" s="2"/>
    </row>
    <row r="575" spans="10:16" ht="12.75">
      <c r="J575" s="2"/>
      <c r="K575" s="2"/>
      <c r="L575" s="102"/>
      <c r="M575" s="102"/>
      <c r="N575" s="2"/>
      <c r="O575" s="2"/>
      <c r="P575" s="2"/>
    </row>
    <row r="576" spans="10:16" ht="12.75">
      <c r="J576" s="2"/>
      <c r="K576" s="2"/>
      <c r="L576" s="102"/>
      <c r="M576" s="102"/>
      <c r="N576" s="2"/>
      <c r="O576" s="2"/>
      <c r="P576" s="2"/>
    </row>
    <row r="577" spans="10:16" ht="12.75">
      <c r="J577" s="2"/>
      <c r="K577" s="2"/>
      <c r="L577" s="102"/>
      <c r="M577" s="102"/>
      <c r="N577" s="2"/>
      <c r="O577" s="2"/>
      <c r="P577" s="2"/>
    </row>
    <row r="578" spans="10:16" ht="12.75">
      <c r="J578" s="2"/>
      <c r="K578" s="2"/>
      <c r="L578" s="102"/>
      <c r="M578" s="102"/>
      <c r="N578" s="2"/>
      <c r="O578" s="2"/>
      <c r="P578" s="2"/>
    </row>
    <row r="579" spans="10:16" ht="12.75">
      <c r="J579" s="2"/>
      <c r="K579" s="2"/>
      <c r="L579" s="102"/>
      <c r="M579" s="102"/>
      <c r="N579" s="2"/>
      <c r="O579" s="2"/>
      <c r="P579" s="2"/>
    </row>
    <row r="580" spans="10:16" ht="12.75">
      <c r="J580" s="2"/>
      <c r="K580" s="2"/>
      <c r="L580" s="102"/>
      <c r="M580" s="102"/>
      <c r="N580" s="2"/>
      <c r="O580" s="2"/>
      <c r="P580" s="2"/>
    </row>
    <row r="581" spans="10:16" ht="12.75">
      <c r="J581" s="2"/>
      <c r="K581" s="2"/>
      <c r="L581" s="102"/>
      <c r="M581" s="102"/>
      <c r="N581" s="2"/>
      <c r="O581" s="2"/>
      <c r="P581" s="2"/>
    </row>
    <row r="582" spans="10:16" ht="12.75">
      <c r="J582" s="2"/>
      <c r="K582" s="2"/>
      <c r="L582" s="102"/>
      <c r="M582" s="102"/>
      <c r="N582" s="2"/>
      <c r="O582" s="2"/>
      <c r="P582" s="2"/>
    </row>
    <row r="583" spans="10:16" ht="12.75">
      <c r="J583" s="2"/>
      <c r="K583" s="2"/>
      <c r="L583" s="102"/>
      <c r="M583" s="102"/>
      <c r="N583" s="2"/>
      <c r="O583" s="2"/>
      <c r="P583" s="2"/>
    </row>
    <row r="584" spans="10:16" ht="12.75">
      <c r="J584" s="2"/>
      <c r="K584" s="2"/>
      <c r="L584" s="102"/>
      <c r="M584" s="102"/>
      <c r="N584" s="2"/>
      <c r="O584" s="2"/>
      <c r="P584" s="2"/>
    </row>
    <row r="585" spans="10:16" ht="12.75">
      <c r="J585" s="2"/>
      <c r="K585" s="2"/>
      <c r="L585" s="102"/>
      <c r="M585" s="102"/>
      <c r="N585" s="2"/>
      <c r="O585" s="2"/>
      <c r="P585" s="2"/>
    </row>
    <row r="586" spans="10:16" ht="12.75">
      <c r="J586" s="2"/>
      <c r="K586" s="2"/>
      <c r="L586" s="102"/>
      <c r="M586" s="102"/>
      <c r="N586" s="2"/>
      <c r="O586" s="2"/>
      <c r="P586" s="2"/>
    </row>
    <row r="587" spans="10:16" ht="12.75">
      <c r="J587" s="2"/>
      <c r="K587" s="2"/>
      <c r="L587" s="102"/>
      <c r="M587" s="102"/>
      <c r="N587" s="2"/>
      <c r="O587" s="2"/>
      <c r="P587" s="2"/>
    </row>
    <row r="588" spans="10:16" ht="12.75">
      <c r="J588" s="2"/>
      <c r="K588" s="2"/>
      <c r="L588" s="102"/>
      <c r="M588" s="102"/>
      <c r="N588" s="2"/>
      <c r="O588" s="2"/>
      <c r="P588" s="2"/>
    </row>
    <row r="589" spans="10:16" ht="12.75">
      <c r="J589" s="2"/>
      <c r="K589" s="2"/>
      <c r="L589" s="102"/>
      <c r="M589" s="102"/>
      <c r="N589" s="2"/>
      <c r="O589" s="2"/>
      <c r="P589" s="2"/>
    </row>
    <row r="590" spans="10:16" ht="12.75">
      <c r="J590" s="2"/>
      <c r="K590" s="2"/>
      <c r="L590" s="102"/>
      <c r="M590" s="102"/>
      <c r="N590" s="2"/>
      <c r="O590" s="2"/>
      <c r="P590" s="2"/>
    </row>
    <row r="591" spans="10:16" ht="12.75">
      <c r="J591" s="2"/>
      <c r="K591" s="2"/>
      <c r="L591" s="102"/>
      <c r="M591" s="102"/>
      <c r="N591" s="2"/>
      <c r="O591" s="2"/>
      <c r="P591" s="2"/>
    </row>
    <row r="592" spans="10:16" ht="12.75">
      <c r="J592" s="2"/>
      <c r="K592" s="2"/>
      <c r="L592" s="102"/>
      <c r="M592" s="102"/>
      <c r="N592" s="2"/>
      <c r="O592" s="2"/>
      <c r="P592" s="2"/>
    </row>
    <row r="593" spans="10:16" ht="12.75">
      <c r="J593" s="2"/>
      <c r="K593" s="2"/>
      <c r="L593" s="102"/>
      <c r="M593" s="102"/>
      <c r="N593" s="2"/>
      <c r="O593" s="2"/>
      <c r="P593" s="2"/>
    </row>
    <row r="594" spans="10:16" ht="12.75">
      <c r="J594" s="2"/>
      <c r="K594" s="2"/>
      <c r="L594" s="102"/>
      <c r="M594" s="102"/>
      <c r="N594" s="2"/>
      <c r="O594" s="2"/>
      <c r="P594" s="2"/>
    </row>
    <row r="595" spans="10:16" ht="12.75">
      <c r="J595" s="2"/>
      <c r="K595" s="2"/>
      <c r="L595" s="102"/>
      <c r="M595" s="102"/>
      <c r="N595" s="2"/>
      <c r="O595" s="2"/>
      <c r="P595" s="2"/>
    </row>
    <row r="596" spans="10:16" ht="12.75">
      <c r="J596" s="2"/>
      <c r="K596" s="2"/>
      <c r="L596" s="102"/>
      <c r="M596" s="102"/>
      <c r="N596" s="2"/>
      <c r="O596" s="2"/>
      <c r="P596" s="2"/>
    </row>
    <row r="597" spans="10:16" ht="12.75">
      <c r="J597" s="2"/>
      <c r="K597" s="2"/>
      <c r="L597" s="102"/>
      <c r="M597" s="102"/>
      <c r="N597" s="2"/>
      <c r="O597" s="2"/>
      <c r="P597" s="2"/>
    </row>
    <row r="598" spans="10:16" ht="12.75">
      <c r="J598" s="2"/>
      <c r="K598" s="2"/>
      <c r="L598" s="102"/>
      <c r="M598" s="102"/>
      <c r="N598" s="2"/>
      <c r="O598" s="2"/>
      <c r="P598" s="2"/>
    </row>
    <row r="599" spans="10:16" ht="12.75">
      <c r="J599" s="2"/>
      <c r="K599" s="2"/>
      <c r="L599" s="102"/>
      <c r="M599" s="102"/>
      <c r="N599" s="2"/>
      <c r="O599" s="2"/>
      <c r="P599" s="2"/>
    </row>
    <row r="600" spans="10:16" ht="12.75">
      <c r="J600" s="2"/>
      <c r="K600" s="2"/>
      <c r="L600" s="102"/>
      <c r="M600" s="102"/>
      <c r="N600" s="2"/>
      <c r="O600" s="2"/>
      <c r="P600" s="2"/>
    </row>
    <row r="601" spans="10:16" ht="12.75">
      <c r="J601" s="2"/>
      <c r="K601" s="2"/>
      <c r="L601" s="102"/>
      <c r="M601" s="102"/>
      <c r="N601" s="2"/>
      <c r="O601" s="2"/>
      <c r="P601" s="2"/>
    </row>
    <row r="602" spans="10:16" ht="12.75">
      <c r="J602" s="2"/>
      <c r="K602" s="2"/>
      <c r="L602" s="102"/>
      <c r="M602" s="102"/>
      <c r="N602" s="2"/>
      <c r="O602" s="2"/>
      <c r="P602" s="2"/>
    </row>
    <row r="603" spans="10:16" ht="12.75">
      <c r="J603" s="2"/>
      <c r="K603" s="2"/>
      <c r="L603" s="102"/>
      <c r="M603" s="102"/>
      <c r="N603" s="2"/>
      <c r="O603" s="2"/>
      <c r="P603" s="2"/>
    </row>
    <row r="604" spans="10:16" ht="12.75">
      <c r="J604" s="2"/>
      <c r="K604" s="2"/>
      <c r="L604" s="102"/>
      <c r="M604" s="102"/>
      <c r="N604" s="2"/>
      <c r="O604" s="2"/>
      <c r="P604" s="2"/>
    </row>
    <row r="605" spans="10:16" ht="12.75">
      <c r="J605" s="2"/>
      <c r="K605" s="2"/>
      <c r="L605" s="102"/>
      <c r="M605" s="102"/>
      <c r="N605" s="2"/>
      <c r="O605" s="2"/>
      <c r="P605" s="2"/>
    </row>
    <row r="606" spans="10:16" ht="12.75">
      <c r="J606" s="2"/>
      <c r="K606" s="2"/>
      <c r="L606" s="102"/>
      <c r="M606" s="102"/>
      <c r="N606" s="2"/>
      <c r="O606" s="2"/>
      <c r="P606" s="2"/>
    </row>
    <row r="607" spans="10:16" ht="12.75">
      <c r="J607" s="2"/>
      <c r="K607" s="2"/>
      <c r="L607" s="102"/>
      <c r="M607" s="102"/>
      <c r="N607" s="2"/>
      <c r="O607" s="2"/>
      <c r="P607" s="2"/>
    </row>
    <row r="608" spans="10:16" ht="12.75">
      <c r="J608" s="2"/>
      <c r="K608" s="2"/>
      <c r="L608" s="102"/>
      <c r="M608" s="102"/>
      <c r="N608" s="2"/>
      <c r="O608" s="2"/>
      <c r="P608" s="2"/>
    </row>
    <row r="609" spans="10:16" ht="12.75">
      <c r="J609" s="2"/>
      <c r="K609" s="2"/>
      <c r="L609" s="102"/>
      <c r="M609" s="102"/>
      <c r="N609" s="2"/>
      <c r="O609" s="2"/>
      <c r="P609" s="2"/>
    </row>
    <row r="610" spans="10:16" ht="12.75">
      <c r="J610" s="2"/>
      <c r="K610" s="2"/>
      <c r="L610" s="102"/>
      <c r="M610" s="102"/>
      <c r="N610" s="2"/>
      <c r="O610" s="2"/>
      <c r="P610" s="2"/>
    </row>
    <row r="611" spans="10:16" ht="12.75">
      <c r="J611" s="2"/>
      <c r="K611" s="2"/>
      <c r="L611" s="102"/>
      <c r="M611" s="102"/>
      <c r="N611" s="2"/>
      <c r="O611" s="2"/>
      <c r="P611" s="2"/>
    </row>
    <row r="612" spans="10:16" ht="12.75">
      <c r="J612" s="2"/>
      <c r="K612" s="2"/>
      <c r="L612" s="102"/>
      <c r="M612" s="102"/>
      <c r="N612" s="2"/>
      <c r="O612" s="2"/>
      <c r="P612" s="2"/>
    </row>
    <row r="613" spans="10:16" ht="12.75">
      <c r="J613" s="2"/>
      <c r="K613" s="2"/>
      <c r="L613" s="102"/>
      <c r="M613" s="102"/>
      <c r="N613" s="2"/>
      <c r="O613" s="2"/>
      <c r="P613" s="2"/>
    </row>
    <row r="614" spans="10:16" ht="12.75">
      <c r="J614" s="2"/>
      <c r="K614" s="2"/>
      <c r="L614" s="102"/>
      <c r="M614" s="102"/>
      <c r="N614" s="2"/>
      <c r="O614" s="2"/>
      <c r="P614" s="2"/>
    </row>
    <row r="615" spans="10:16" ht="12.75">
      <c r="J615" s="2"/>
      <c r="K615" s="2"/>
      <c r="L615" s="102"/>
      <c r="M615" s="102"/>
      <c r="N615" s="2"/>
      <c r="O615" s="2"/>
      <c r="P615" s="2"/>
    </row>
    <row r="616" spans="10:16" ht="12.75">
      <c r="J616" s="2"/>
      <c r="K616" s="2"/>
      <c r="L616" s="102"/>
      <c r="M616" s="102"/>
      <c r="N616" s="2"/>
      <c r="O616" s="2"/>
      <c r="P616" s="2"/>
    </row>
    <row r="617" spans="10:16" ht="12.75">
      <c r="J617" s="2"/>
      <c r="K617" s="2"/>
      <c r="L617" s="102"/>
      <c r="M617" s="102"/>
      <c r="N617" s="2"/>
      <c r="O617" s="2"/>
      <c r="P617" s="2"/>
    </row>
    <row r="618" spans="10:16" ht="12.75">
      <c r="J618" s="2"/>
      <c r="K618" s="2"/>
      <c r="L618" s="102"/>
      <c r="M618" s="102"/>
      <c r="N618" s="2"/>
      <c r="O618" s="2"/>
      <c r="P618" s="2"/>
    </row>
    <row r="619" spans="10:16" ht="12.75">
      <c r="J619" s="2"/>
      <c r="K619" s="2"/>
      <c r="L619" s="102"/>
      <c r="M619" s="102"/>
      <c r="N619" s="2"/>
      <c r="O619" s="2"/>
      <c r="P619" s="2"/>
    </row>
    <row r="620" spans="10:16" ht="12.75">
      <c r="J620" s="2"/>
      <c r="K620" s="2"/>
      <c r="L620" s="102"/>
      <c r="M620" s="102"/>
      <c r="N620" s="2"/>
      <c r="O620" s="2"/>
      <c r="P620" s="2"/>
    </row>
    <row r="621" spans="10:16" ht="12.75">
      <c r="J621" s="2"/>
      <c r="K621" s="2"/>
      <c r="L621" s="102"/>
      <c r="M621" s="102"/>
      <c r="N621" s="2"/>
      <c r="O621" s="2"/>
      <c r="P621" s="2"/>
    </row>
    <row r="622" spans="10:16" ht="12.75">
      <c r="J622" s="2"/>
      <c r="K622" s="2"/>
      <c r="L622" s="102"/>
      <c r="M622" s="102"/>
      <c r="N622" s="2"/>
      <c r="O622" s="2"/>
      <c r="P622" s="2"/>
    </row>
    <row r="623" spans="10:16" ht="12.75">
      <c r="J623" s="2"/>
      <c r="K623" s="2"/>
      <c r="L623" s="102"/>
      <c r="M623" s="102"/>
      <c r="N623" s="2"/>
      <c r="O623" s="2"/>
      <c r="P623" s="2"/>
    </row>
    <row r="624" spans="10:16" ht="12.75">
      <c r="J624" s="2"/>
      <c r="K624" s="2"/>
      <c r="L624" s="102"/>
      <c r="M624" s="102"/>
      <c r="N624" s="2"/>
      <c r="O624" s="2"/>
      <c r="P624" s="2"/>
    </row>
    <row r="625" spans="10:16" ht="12.75">
      <c r="J625" s="2"/>
      <c r="K625" s="2"/>
      <c r="L625" s="102"/>
      <c r="M625" s="102"/>
      <c r="N625" s="2"/>
      <c r="O625" s="2"/>
      <c r="P625" s="2"/>
    </row>
    <row r="626" spans="10:16" ht="12.75">
      <c r="J626" s="2"/>
      <c r="K626" s="2"/>
      <c r="L626" s="102"/>
      <c r="M626" s="102"/>
      <c r="N626" s="2"/>
      <c r="O626" s="2"/>
      <c r="P626" s="2"/>
    </row>
    <row r="627" spans="10:16" ht="12.75">
      <c r="J627" s="2"/>
      <c r="K627" s="2"/>
      <c r="L627" s="102"/>
      <c r="M627" s="102"/>
      <c r="N627" s="2"/>
      <c r="O627" s="2"/>
      <c r="P627" s="2"/>
    </row>
    <row r="628" spans="10:16" ht="12.75">
      <c r="J628" s="2"/>
      <c r="K628" s="2"/>
      <c r="L628" s="102"/>
      <c r="M628" s="102"/>
      <c r="N628" s="2"/>
      <c r="O628" s="2"/>
      <c r="P628" s="2"/>
    </row>
    <row r="629" spans="10:16" ht="12.75">
      <c r="J629" s="2"/>
      <c r="K629" s="2"/>
      <c r="L629" s="102"/>
      <c r="M629" s="102"/>
      <c r="N629" s="2"/>
      <c r="O629" s="2"/>
      <c r="P629" s="2"/>
    </row>
    <row r="630" spans="10:16" ht="12.75">
      <c r="J630" s="2"/>
      <c r="K630" s="2"/>
      <c r="L630" s="102"/>
      <c r="M630" s="102"/>
      <c r="N630" s="2"/>
      <c r="O630" s="2"/>
      <c r="P630" s="2"/>
    </row>
    <row r="631" spans="10:16" ht="12.75">
      <c r="J631" s="2"/>
      <c r="K631" s="2"/>
      <c r="L631" s="102"/>
      <c r="M631" s="102"/>
      <c r="N631" s="2"/>
      <c r="O631" s="2"/>
      <c r="P631" s="2"/>
    </row>
    <row r="632" spans="10:16" ht="12.75">
      <c r="J632" s="2"/>
      <c r="K632" s="2"/>
      <c r="L632" s="102"/>
      <c r="M632" s="102"/>
      <c r="N632" s="2"/>
      <c r="O632" s="2"/>
      <c r="P632" s="2"/>
    </row>
    <row r="633" spans="10:16" ht="12.75">
      <c r="J633" s="2"/>
      <c r="K633" s="2"/>
      <c r="L633" s="102"/>
      <c r="M633" s="102"/>
      <c r="N633" s="2"/>
      <c r="O633" s="2"/>
      <c r="P633" s="2"/>
    </row>
    <row r="634" spans="10:16" ht="12.75">
      <c r="J634" s="2"/>
      <c r="K634" s="2"/>
      <c r="L634" s="102"/>
      <c r="M634" s="102"/>
      <c r="N634" s="2"/>
      <c r="O634" s="2"/>
      <c r="P634" s="2"/>
    </row>
    <row r="635" spans="10:16" ht="12.75">
      <c r="J635" s="2"/>
      <c r="K635" s="2"/>
      <c r="L635" s="102"/>
      <c r="M635" s="102"/>
      <c r="N635" s="2"/>
      <c r="O635" s="2"/>
      <c r="P635" s="2"/>
    </row>
    <row r="636" spans="10:16" ht="12.75">
      <c r="J636" s="2"/>
      <c r="K636" s="2"/>
      <c r="L636" s="102"/>
      <c r="M636" s="102"/>
      <c r="N636" s="2"/>
      <c r="O636" s="2"/>
      <c r="P636" s="2"/>
    </row>
    <row r="637" spans="10:16" ht="12.75">
      <c r="J637" s="2"/>
      <c r="K637" s="2"/>
      <c r="L637" s="102"/>
      <c r="M637" s="102"/>
      <c r="N637" s="2"/>
      <c r="O637" s="2"/>
      <c r="P637" s="2"/>
    </row>
    <row r="638" spans="10:16" ht="12.75">
      <c r="J638" s="2"/>
      <c r="K638" s="2"/>
      <c r="L638" s="102"/>
      <c r="M638" s="102"/>
      <c r="N638" s="2"/>
      <c r="O638" s="2"/>
      <c r="P638" s="2"/>
    </row>
    <row r="639" spans="10:16" ht="12.75">
      <c r="J639" s="2"/>
      <c r="K639" s="2"/>
      <c r="L639" s="102"/>
      <c r="M639" s="102"/>
      <c r="N639" s="2"/>
      <c r="O639" s="2"/>
      <c r="P639" s="2"/>
    </row>
    <row r="640" spans="10:16" ht="12.75">
      <c r="J640" s="2"/>
      <c r="K640" s="2"/>
      <c r="L640" s="102"/>
      <c r="M640" s="102"/>
      <c r="N640" s="2"/>
      <c r="O640" s="2"/>
      <c r="P640" s="2"/>
    </row>
    <row r="641" spans="10:16" ht="12.75">
      <c r="J641" s="2"/>
      <c r="K641" s="2"/>
      <c r="L641" s="102"/>
      <c r="M641" s="102"/>
      <c r="N641" s="2"/>
      <c r="O641" s="2"/>
      <c r="P641" s="2"/>
    </row>
    <row r="642" spans="10:16" ht="12.75">
      <c r="J642" s="2"/>
      <c r="K642" s="2"/>
      <c r="L642" s="102"/>
      <c r="M642" s="102"/>
      <c r="N642" s="2"/>
      <c r="O642" s="2"/>
      <c r="P642" s="2"/>
    </row>
    <row r="643" spans="10:16" ht="12.75">
      <c r="J643" s="2"/>
      <c r="K643" s="2"/>
      <c r="L643" s="102"/>
      <c r="M643" s="102"/>
      <c r="N643" s="2"/>
      <c r="O643" s="2"/>
      <c r="P643" s="2"/>
    </row>
    <row r="644" spans="10:16" ht="12.75">
      <c r="J644" s="2"/>
      <c r="K644" s="2"/>
      <c r="L644" s="102"/>
      <c r="M644" s="102"/>
      <c r="N644" s="2"/>
      <c r="O644" s="2"/>
      <c r="P644" s="2"/>
    </row>
    <row r="645" spans="10:16" ht="12.75">
      <c r="J645" s="2"/>
      <c r="K645" s="2"/>
      <c r="L645" s="102"/>
      <c r="M645" s="102"/>
      <c r="N645" s="2"/>
      <c r="O645" s="2"/>
      <c r="P645" s="2"/>
    </row>
    <row r="646" spans="10:16" ht="12.75">
      <c r="J646" s="2"/>
      <c r="K646" s="2"/>
      <c r="L646" s="102"/>
      <c r="M646" s="102"/>
      <c r="N646" s="2"/>
      <c r="O646" s="2"/>
      <c r="P646" s="2"/>
    </row>
    <row r="647" spans="10:16" ht="12.75">
      <c r="J647" s="2"/>
      <c r="K647" s="2"/>
      <c r="L647" s="102"/>
      <c r="M647" s="102"/>
      <c r="N647" s="2"/>
      <c r="O647" s="2"/>
      <c r="P647" s="2"/>
    </row>
    <row r="648" spans="10:16" ht="12.75">
      <c r="J648" s="2"/>
      <c r="K648" s="2"/>
      <c r="L648" s="102"/>
      <c r="M648" s="102"/>
      <c r="N648" s="2"/>
      <c r="O648" s="2"/>
      <c r="P648" s="2"/>
    </row>
    <row r="649" spans="10:16" ht="12.75">
      <c r="J649" s="2"/>
      <c r="K649" s="2"/>
      <c r="L649" s="102"/>
      <c r="M649" s="102"/>
      <c r="N649" s="2"/>
      <c r="O649" s="2"/>
      <c r="P649" s="2"/>
    </row>
    <row r="650" spans="10:16" ht="12.75">
      <c r="J650" s="2"/>
      <c r="K650" s="2"/>
      <c r="L650" s="102"/>
      <c r="M650" s="102"/>
      <c r="N650" s="2"/>
      <c r="O650" s="2"/>
      <c r="P650" s="2"/>
    </row>
    <row r="651" spans="10:16" ht="12.75">
      <c r="J651" s="2"/>
      <c r="K651" s="2"/>
      <c r="L651" s="102"/>
      <c r="M651" s="102"/>
      <c r="N651" s="2"/>
      <c r="O651" s="2"/>
      <c r="P651" s="2"/>
    </row>
    <row r="652" spans="10:16" ht="12.75">
      <c r="J652" s="2"/>
      <c r="K652" s="2"/>
      <c r="L652" s="102"/>
      <c r="M652" s="102"/>
      <c r="N652" s="2"/>
      <c r="O652" s="2"/>
      <c r="P652" s="2"/>
    </row>
    <row r="653" spans="10:16" ht="12.75">
      <c r="J653" s="2"/>
      <c r="K653" s="2"/>
      <c r="L653" s="102"/>
      <c r="M653" s="102"/>
      <c r="N653" s="2"/>
      <c r="O653" s="2"/>
      <c r="P653" s="2"/>
    </row>
    <row r="654" spans="10:16" ht="12.75">
      <c r="J654" s="2"/>
      <c r="K654" s="2"/>
      <c r="L654" s="102"/>
      <c r="M654" s="102"/>
      <c r="N654" s="2"/>
      <c r="O654" s="2"/>
      <c r="P654" s="2"/>
    </row>
    <row r="655" spans="10:16" ht="12.75">
      <c r="J655" s="2"/>
      <c r="K655" s="2"/>
      <c r="L655" s="102"/>
      <c r="M655" s="102"/>
      <c r="N655" s="2"/>
      <c r="O655" s="2"/>
      <c r="P655" s="2"/>
    </row>
    <row r="656" spans="10:16" ht="12.75">
      <c r="J656" s="2"/>
      <c r="K656" s="2"/>
      <c r="L656" s="102"/>
      <c r="M656" s="102"/>
      <c r="N656" s="2"/>
      <c r="O656" s="2"/>
      <c r="P656" s="2"/>
    </row>
    <row r="657" spans="10:16" ht="12.75">
      <c r="J657" s="2"/>
      <c r="K657" s="2"/>
      <c r="L657" s="102"/>
      <c r="M657" s="102"/>
      <c r="N657" s="2"/>
      <c r="O657" s="2"/>
      <c r="P657" s="2"/>
    </row>
    <row r="658" spans="10:16" ht="12.75">
      <c r="J658" s="2"/>
      <c r="K658" s="2"/>
      <c r="L658" s="102"/>
      <c r="M658" s="102"/>
      <c r="N658" s="2"/>
      <c r="O658" s="2"/>
      <c r="P658" s="2"/>
    </row>
    <row r="659" spans="10:16" ht="12.75">
      <c r="J659" s="2"/>
      <c r="K659" s="2"/>
      <c r="L659" s="102"/>
      <c r="M659" s="102"/>
      <c r="N659" s="2"/>
      <c r="O659" s="2"/>
      <c r="P659" s="2"/>
    </row>
    <row r="660" spans="10:16" ht="12.75">
      <c r="J660" s="2"/>
      <c r="K660" s="2"/>
      <c r="L660" s="102"/>
      <c r="M660" s="102"/>
      <c r="N660" s="2"/>
      <c r="O660" s="2"/>
      <c r="P660" s="2"/>
    </row>
    <row r="661" spans="10:16" ht="12.75">
      <c r="J661" s="2"/>
      <c r="K661" s="2"/>
      <c r="L661" s="102"/>
      <c r="M661" s="102"/>
      <c r="N661" s="2"/>
      <c r="O661" s="2"/>
      <c r="P661" s="2"/>
    </row>
    <row r="662" spans="10:16" ht="12.75">
      <c r="J662" s="2"/>
      <c r="K662" s="2"/>
      <c r="L662" s="102"/>
      <c r="M662" s="102"/>
      <c r="N662" s="2"/>
      <c r="O662" s="2"/>
      <c r="P662" s="2"/>
    </row>
    <row r="663" spans="10:16" ht="12.75">
      <c r="J663" s="2"/>
      <c r="K663" s="2"/>
      <c r="L663" s="102"/>
      <c r="M663" s="102"/>
      <c r="N663" s="2"/>
      <c r="O663" s="2"/>
      <c r="P663" s="2"/>
    </row>
    <row r="664" spans="10:16" ht="12.75">
      <c r="J664" s="2"/>
      <c r="K664" s="2"/>
      <c r="L664" s="102"/>
      <c r="M664" s="102"/>
      <c r="N664" s="2"/>
      <c r="O664" s="2"/>
      <c r="P664" s="2"/>
    </row>
    <row r="665" spans="10:16" ht="12.75">
      <c r="J665" s="2"/>
      <c r="K665" s="2"/>
      <c r="L665" s="102"/>
      <c r="M665" s="102"/>
      <c r="N665" s="2"/>
      <c r="O665" s="2"/>
      <c r="P665" s="2"/>
    </row>
    <row r="666" spans="10:16" ht="12.75">
      <c r="J666" s="2"/>
      <c r="K666" s="2"/>
      <c r="L666" s="102"/>
      <c r="M666" s="102"/>
      <c r="N666" s="2"/>
      <c r="O666" s="2"/>
      <c r="P666" s="2"/>
    </row>
    <row r="667" spans="10:16" ht="12.75">
      <c r="J667" s="2"/>
      <c r="K667" s="2"/>
      <c r="L667" s="102"/>
      <c r="M667" s="102"/>
      <c r="N667" s="2"/>
      <c r="O667" s="2"/>
      <c r="P667" s="2"/>
    </row>
    <row r="668" spans="10:16" ht="12.75">
      <c r="J668" s="2"/>
      <c r="K668" s="2"/>
      <c r="L668" s="102"/>
      <c r="M668" s="102"/>
      <c r="N668" s="2"/>
      <c r="O668" s="2"/>
      <c r="P668" s="2"/>
    </row>
    <row r="669" spans="10:16" ht="12.75">
      <c r="J669" s="2"/>
      <c r="K669" s="2"/>
      <c r="L669" s="102"/>
      <c r="M669" s="102"/>
      <c r="N669" s="2"/>
      <c r="O669" s="2"/>
      <c r="P669" s="2"/>
    </row>
    <row r="670" spans="10:16" ht="12.75">
      <c r="J670" s="2"/>
      <c r="K670" s="2"/>
      <c r="L670" s="102"/>
      <c r="M670" s="102"/>
      <c r="N670" s="2"/>
      <c r="O670" s="2"/>
      <c r="P670" s="2"/>
    </row>
    <row r="671" spans="10:16" ht="12.75">
      <c r="J671" s="2"/>
      <c r="K671" s="2"/>
      <c r="L671" s="102"/>
      <c r="M671" s="102"/>
      <c r="N671" s="2"/>
      <c r="O671" s="2"/>
      <c r="P671" s="2"/>
    </row>
    <row r="672" spans="10:16" ht="12.75">
      <c r="J672" s="2"/>
      <c r="K672" s="2"/>
      <c r="L672" s="102"/>
      <c r="M672" s="102"/>
      <c r="N672" s="2"/>
      <c r="O672" s="2"/>
      <c r="P672" s="2"/>
    </row>
    <row r="673" spans="10:16" ht="12.75">
      <c r="J673" s="2"/>
      <c r="K673" s="2"/>
      <c r="L673" s="102"/>
      <c r="M673" s="102"/>
      <c r="N673" s="2"/>
      <c r="O673" s="2"/>
      <c r="P673" s="2"/>
    </row>
    <row r="674" spans="10:16" ht="12.75">
      <c r="J674" s="2"/>
      <c r="K674" s="2"/>
      <c r="L674" s="102"/>
      <c r="M674" s="102"/>
      <c r="N674" s="2"/>
      <c r="O674" s="2"/>
      <c r="P674" s="2"/>
    </row>
    <row r="675" spans="10:16" ht="12.75">
      <c r="J675" s="2"/>
      <c r="K675" s="2"/>
      <c r="L675" s="102"/>
      <c r="M675" s="102"/>
      <c r="N675" s="2"/>
      <c r="O675" s="2"/>
      <c r="P675" s="2"/>
    </row>
    <row r="676" spans="10:16" ht="12.75">
      <c r="J676" s="2"/>
      <c r="K676" s="2"/>
      <c r="L676" s="102"/>
      <c r="M676" s="102"/>
      <c r="N676" s="2"/>
      <c r="O676" s="2"/>
      <c r="P676" s="2"/>
    </row>
    <row r="677" spans="10:16" ht="12.75">
      <c r="J677" s="2"/>
      <c r="K677" s="2"/>
      <c r="L677" s="102"/>
      <c r="M677" s="102"/>
      <c r="N677" s="2"/>
      <c r="O677" s="2"/>
      <c r="P677" s="2"/>
    </row>
    <row r="678" spans="10:16" ht="12.75">
      <c r="J678" s="2"/>
      <c r="K678" s="2"/>
      <c r="L678" s="102"/>
      <c r="M678" s="102"/>
      <c r="N678" s="2"/>
      <c r="O678" s="2"/>
      <c r="P678" s="2"/>
    </row>
    <row r="679" spans="10:16" ht="12.75">
      <c r="J679" s="2"/>
      <c r="K679" s="2"/>
      <c r="L679" s="102"/>
      <c r="M679" s="102"/>
      <c r="N679" s="2"/>
      <c r="O679" s="2"/>
      <c r="P679" s="2"/>
    </row>
    <row r="680" spans="10:16" ht="12.75">
      <c r="J680" s="2"/>
      <c r="K680" s="2"/>
      <c r="L680" s="102"/>
      <c r="M680" s="102"/>
      <c r="N680" s="2"/>
      <c r="O680" s="2"/>
      <c r="P680" s="2"/>
    </row>
    <row r="681" spans="10:16" ht="12.75">
      <c r="J681" s="2"/>
      <c r="K681" s="2"/>
      <c r="L681" s="102"/>
      <c r="M681" s="102"/>
      <c r="N681" s="2"/>
      <c r="O681" s="2"/>
      <c r="P681" s="2"/>
    </row>
    <row r="682" spans="10:16" ht="12.75">
      <c r="J682" s="2"/>
      <c r="K682" s="2"/>
      <c r="L682" s="102"/>
      <c r="M682" s="102"/>
      <c r="N682" s="2"/>
      <c r="O682" s="2"/>
      <c r="P682" s="2"/>
    </row>
    <row r="683" spans="10:16" ht="12.75">
      <c r="J683" s="2"/>
      <c r="K683" s="2"/>
      <c r="L683" s="102"/>
      <c r="M683" s="102"/>
      <c r="N683" s="2"/>
      <c r="O683" s="2"/>
      <c r="P683" s="2"/>
    </row>
    <row r="684" spans="10:16" ht="12.75">
      <c r="J684" s="2"/>
      <c r="K684" s="2"/>
      <c r="L684" s="102"/>
      <c r="M684" s="102"/>
      <c r="N684" s="2"/>
      <c r="O684" s="2"/>
      <c r="P684" s="2"/>
    </row>
    <row r="685" spans="10:16" ht="12.75">
      <c r="J685" s="2"/>
      <c r="K685" s="2"/>
      <c r="L685" s="102"/>
      <c r="M685" s="102"/>
      <c r="N685" s="2"/>
      <c r="O685" s="2"/>
      <c r="P685" s="2"/>
    </row>
    <row r="686" spans="10:16" ht="12.75">
      <c r="J686" s="2"/>
      <c r="K686" s="2"/>
      <c r="L686" s="102"/>
      <c r="M686" s="102"/>
      <c r="N686" s="2"/>
      <c r="O686" s="2"/>
      <c r="P686" s="2"/>
    </row>
    <row r="687" spans="10:16" ht="12.75">
      <c r="J687" s="2"/>
      <c r="K687" s="2"/>
      <c r="L687" s="102"/>
      <c r="M687" s="102"/>
      <c r="N687" s="2"/>
      <c r="O687" s="2"/>
      <c r="P687" s="2"/>
    </row>
    <row r="688" spans="10:16" ht="12.75">
      <c r="J688" s="2"/>
      <c r="K688" s="2"/>
      <c r="L688" s="102"/>
      <c r="M688" s="102"/>
      <c r="N688" s="2"/>
      <c r="O688" s="2"/>
      <c r="P688" s="2"/>
    </row>
    <row r="689" spans="10:16" ht="12.75">
      <c r="J689" s="2"/>
      <c r="K689" s="2"/>
      <c r="L689" s="102"/>
      <c r="M689" s="102"/>
      <c r="N689" s="2"/>
      <c r="O689" s="2"/>
      <c r="P689" s="2"/>
    </row>
    <row r="690" spans="10:16" ht="12.75">
      <c r="J690" s="2"/>
      <c r="K690" s="2"/>
      <c r="L690" s="102"/>
      <c r="M690" s="102"/>
      <c r="N690" s="2"/>
      <c r="O690" s="2"/>
      <c r="P690" s="2"/>
    </row>
    <row r="691" spans="10:16" ht="12.75">
      <c r="J691" s="2"/>
      <c r="K691" s="2"/>
      <c r="L691" s="102"/>
      <c r="M691" s="102"/>
      <c r="N691" s="2"/>
      <c r="O691" s="2"/>
      <c r="P691" s="2"/>
    </row>
    <row r="692" spans="10:16" ht="12.75">
      <c r="J692" s="2"/>
      <c r="K692" s="2"/>
      <c r="L692" s="102"/>
      <c r="M692" s="102"/>
      <c r="N692" s="2"/>
      <c r="O692" s="2"/>
      <c r="P692" s="2"/>
    </row>
    <row r="693" spans="10:16" ht="12.75">
      <c r="J693" s="2"/>
      <c r="K693" s="2"/>
      <c r="L693" s="102"/>
      <c r="M693" s="102"/>
      <c r="N693" s="2"/>
      <c r="O693" s="2"/>
      <c r="P693" s="2"/>
    </row>
    <row r="694" spans="10:16" ht="12.75">
      <c r="J694" s="2"/>
      <c r="K694" s="2"/>
      <c r="L694" s="102"/>
      <c r="M694" s="102"/>
      <c r="N694" s="2"/>
      <c r="O694" s="2"/>
      <c r="P694" s="2"/>
    </row>
    <row r="695" spans="10:16" ht="12.75">
      <c r="J695" s="2"/>
      <c r="K695" s="2"/>
      <c r="L695" s="102"/>
      <c r="M695" s="102"/>
      <c r="N695" s="2"/>
      <c r="O695" s="2"/>
      <c r="P695" s="2"/>
    </row>
    <row r="696" spans="10:16" ht="12.75">
      <c r="J696" s="2"/>
      <c r="K696" s="2"/>
      <c r="L696" s="102"/>
      <c r="M696" s="102"/>
      <c r="N696" s="2"/>
      <c r="O696" s="2"/>
      <c r="P696" s="2"/>
    </row>
    <row r="697" spans="10:16" ht="12.75">
      <c r="J697" s="2"/>
      <c r="K697" s="2"/>
      <c r="L697" s="102"/>
      <c r="M697" s="102"/>
      <c r="N697" s="2"/>
      <c r="O697" s="2"/>
      <c r="P697" s="2"/>
    </row>
    <row r="698" spans="10:16" ht="12.75">
      <c r="J698" s="2"/>
      <c r="K698" s="2"/>
      <c r="L698" s="102"/>
      <c r="M698" s="102"/>
      <c r="N698" s="2"/>
      <c r="O698" s="2"/>
      <c r="P698" s="2"/>
    </row>
    <row r="699" spans="10:16" ht="12.75">
      <c r="J699" s="2"/>
      <c r="K699" s="2"/>
      <c r="L699" s="102"/>
      <c r="M699" s="102"/>
      <c r="N699" s="2"/>
      <c r="O699" s="2"/>
      <c r="P699" s="2"/>
    </row>
    <row r="700" spans="10:16" ht="12.75">
      <c r="J700" s="2"/>
      <c r="K700" s="2"/>
      <c r="L700" s="102"/>
      <c r="M700" s="102"/>
      <c r="N700" s="2"/>
      <c r="O700" s="2"/>
      <c r="P700" s="2"/>
    </row>
    <row r="701" spans="10:16" ht="12.75">
      <c r="J701" s="2"/>
      <c r="K701" s="2"/>
      <c r="L701" s="102"/>
      <c r="M701" s="102"/>
      <c r="N701" s="2"/>
      <c r="O701" s="2"/>
      <c r="P701" s="2"/>
    </row>
    <row r="702" spans="10:16" ht="12.75">
      <c r="J702" s="2"/>
      <c r="K702" s="2"/>
      <c r="L702" s="102"/>
      <c r="M702" s="102"/>
      <c r="N702" s="2"/>
      <c r="O702" s="2"/>
      <c r="P702" s="2"/>
    </row>
    <row r="703" spans="10:16" ht="12.75">
      <c r="J703" s="2"/>
      <c r="K703" s="2"/>
      <c r="L703" s="102"/>
      <c r="M703" s="102"/>
      <c r="N703" s="2"/>
      <c r="O703" s="2"/>
      <c r="P703" s="2"/>
    </row>
    <row r="704" spans="10:16" ht="12.75">
      <c r="J704" s="2"/>
      <c r="K704" s="2"/>
      <c r="L704" s="102"/>
      <c r="M704" s="102"/>
      <c r="N704" s="2"/>
      <c r="O704" s="2"/>
      <c r="P704" s="2"/>
    </row>
    <row r="705" spans="10:16" ht="12.75">
      <c r="J705" s="2"/>
      <c r="K705" s="2"/>
      <c r="L705" s="102"/>
      <c r="M705" s="102"/>
      <c r="N705" s="2"/>
      <c r="O705" s="2"/>
      <c r="P705" s="2"/>
    </row>
    <row r="706" spans="10:16" ht="12.75">
      <c r="J706" s="2"/>
      <c r="K706" s="2"/>
      <c r="L706" s="102"/>
      <c r="M706" s="102"/>
      <c r="N706" s="2"/>
      <c r="O706" s="2"/>
      <c r="P706" s="2"/>
    </row>
    <row r="707" spans="10:16" ht="12.75">
      <c r="J707" s="2"/>
      <c r="K707" s="2"/>
      <c r="L707" s="102"/>
      <c r="M707" s="102"/>
      <c r="N707" s="2"/>
      <c r="O707" s="2"/>
      <c r="P707" s="2"/>
    </row>
    <row r="708" spans="10:16" ht="12.75">
      <c r="J708" s="2"/>
      <c r="K708" s="2"/>
      <c r="L708" s="102"/>
      <c r="M708" s="102"/>
      <c r="N708" s="2"/>
      <c r="O708" s="2"/>
      <c r="P708" s="2"/>
    </row>
    <row r="709" spans="10:16" ht="12.75">
      <c r="J709" s="2"/>
      <c r="K709" s="2"/>
      <c r="L709" s="102"/>
      <c r="M709" s="102"/>
      <c r="N709" s="2"/>
      <c r="O709" s="2"/>
      <c r="P709" s="2"/>
    </row>
    <row r="710" spans="10:16" ht="12.75">
      <c r="J710" s="2"/>
      <c r="K710" s="2"/>
      <c r="L710" s="102"/>
      <c r="M710" s="102"/>
      <c r="N710" s="2"/>
      <c r="O710" s="2"/>
      <c r="P710" s="2"/>
    </row>
    <row r="711" spans="10:16" ht="12.75">
      <c r="J711" s="2"/>
      <c r="K711" s="2"/>
      <c r="L711" s="102"/>
      <c r="M711" s="102"/>
      <c r="N711" s="2"/>
      <c r="O711" s="2"/>
      <c r="P711" s="2"/>
    </row>
    <row r="712" spans="10:16" ht="12.75">
      <c r="J712" s="2"/>
      <c r="K712" s="2"/>
      <c r="L712" s="102"/>
      <c r="M712" s="102"/>
      <c r="N712" s="2"/>
      <c r="O712" s="2"/>
      <c r="P712" s="2"/>
    </row>
    <row r="713" spans="10:16" ht="12.75">
      <c r="J713" s="2"/>
      <c r="K713" s="2"/>
      <c r="L713" s="102"/>
      <c r="M713" s="102"/>
      <c r="N713" s="2"/>
      <c r="O713" s="2"/>
      <c r="P713" s="2"/>
    </row>
    <row r="714" spans="10:16" ht="12.75">
      <c r="J714" s="2"/>
      <c r="K714" s="2"/>
      <c r="L714" s="102"/>
      <c r="M714" s="102"/>
      <c r="N714" s="2"/>
      <c r="O714" s="2"/>
      <c r="P714" s="2"/>
    </row>
    <row r="715" spans="10:16" ht="12.75">
      <c r="J715" s="2"/>
      <c r="K715" s="2"/>
      <c r="L715" s="102"/>
      <c r="M715" s="102"/>
      <c r="N715" s="2"/>
      <c r="O715" s="2"/>
      <c r="P715" s="2"/>
    </row>
    <row r="716" spans="10:16" ht="12.75">
      <c r="J716" s="2"/>
      <c r="K716" s="2"/>
      <c r="L716" s="102"/>
      <c r="M716" s="102"/>
      <c r="N716" s="2"/>
      <c r="O716" s="2"/>
      <c r="P716" s="2"/>
    </row>
    <row r="717" spans="10:16" ht="12.75">
      <c r="J717" s="2"/>
      <c r="K717" s="2"/>
      <c r="L717" s="102"/>
      <c r="M717" s="102"/>
      <c r="N717" s="2"/>
      <c r="O717" s="2"/>
      <c r="P717" s="2"/>
    </row>
    <row r="718" spans="10:16" ht="12.75">
      <c r="J718" s="2"/>
      <c r="K718" s="2"/>
      <c r="L718" s="102"/>
      <c r="M718" s="102"/>
      <c r="N718" s="2"/>
      <c r="O718" s="2"/>
      <c r="P718" s="2"/>
    </row>
    <row r="719" spans="10:16" ht="12.75">
      <c r="J719" s="2"/>
      <c r="K719" s="2"/>
      <c r="L719" s="102"/>
      <c r="M719" s="102"/>
      <c r="N719" s="2"/>
      <c r="O719" s="2"/>
      <c r="P719" s="2"/>
    </row>
    <row r="720" spans="10:16" ht="12.75">
      <c r="J720" s="2"/>
      <c r="K720" s="2"/>
      <c r="L720" s="102"/>
      <c r="M720" s="102"/>
      <c r="N720" s="2"/>
      <c r="O720" s="2"/>
      <c r="P720" s="2"/>
    </row>
    <row r="721" spans="10:16" ht="12.75">
      <c r="J721" s="2"/>
      <c r="K721" s="2"/>
      <c r="L721" s="102"/>
      <c r="M721" s="102"/>
      <c r="N721" s="2"/>
      <c r="O721" s="2"/>
      <c r="P721" s="2"/>
    </row>
    <row r="722" spans="10:16" ht="12.75">
      <c r="J722" s="2"/>
      <c r="K722" s="2"/>
      <c r="L722" s="102"/>
      <c r="M722" s="102"/>
      <c r="N722" s="2"/>
      <c r="O722" s="2"/>
      <c r="P722" s="2"/>
    </row>
    <row r="723" spans="10:16" ht="12.75">
      <c r="J723" s="2"/>
      <c r="K723" s="2"/>
      <c r="L723" s="102"/>
      <c r="M723" s="102"/>
      <c r="N723" s="2"/>
      <c r="O723" s="2"/>
      <c r="P723" s="2"/>
    </row>
    <row r="724" spans="10:16" ht="12.75">
      <c r="J724" s="2"/>
      <c r="K724" s="2"/>
      <c r="L724" s="102"/>
      <c r="M724" s="102"/>
      <c r="N724" s="2"/>
      <c r="O724" s="2"/>
      <c r="P724" s="2"/>
    </row>
    <row r="725" spans="10:16" ht="12.75">
      <c r="J725" s="2"/>
      <c r="K725" s="2"/>
      <c r="L725" s="102"/>
      <c r="M725" s="102"/>
      <c r="N725" s="2"/>
      <c r="O725" s="2"/>
      <c r="P725" s="2"/>
    </row>
    <row r="726" spans="10:16" ht="12.75">
      <c r="J726" s="2"/>
      <c r="K726" s="2"/>
      <c r="L726" s="102"/>
      <c r="M726" s="102"/>
      <c r="N726" s="2"/>
      <c r="O726" s="2"/>
      <c r="P726" s="2"/>
    </row>
    <row r="727" spans="10:16" ht="12.75">
      <c r="J727" s="2"/>
      <c r="K727" s="2"/>
      <c r="L727" s="102"/>
      <c r="M727" s="102"/>
      <c r="N727" s="2"/>
      <c r="O727" s="2"/>
      <c r="P727" s="2"/>
    </row>
    <row r="728" spans="10:16" ht="12.75">
      <c r="J728" s="2"/>
      <c r="K728" s="2"/>
      <c r="L728" s="102"/>
      <c r="M728" s="102"/>
      <c r="N728" s="2"/>
      <c r="O728" s="2"/>
      <c r="P728" s="2"/>
    </row>
    <row r="729" spans="10:16" ht="12.75">
      <c r="J729" s="2"/>
      <c r="K729" s="2"/>
      <c r="L729" s="102"/>
      <c r="M729" s="102"/>
      <c r="N729" s="2"/>
      <c r="O729" s="2"/>
      <c r="P729" s="2"/>
    </row>
    <row r="730" spans="10:16" ht="12.75">
      <c r="J730" s="2"/>
      <c r="K730" s="2"/>
      <c r="L730" s="102"/>
      <c r="M730" s="102"/>
      <c r="N730" s="2"/>
      <c r="O730" s="2"/>
      <c r="P730" s="2"/>
    </row>
    <row r="731" spans="10:16" ht="12.75">
      <c r="J731" s="2"/>
      <c r="K731" s="2"/>
      <c r="L731" s="102"/>
      <c r="M731" s="102"/>
      <c r="N731" s="2"/>
      <c r="O731" s="2"/>
      <c r="P731" s="2"/>
    </row>
    <row r="732" spans="10:16" ht="12.75">
      <c r="J732" s="2"/>
      <c r="K732" s="2"/>
      <c r="L732" s="102"/>
      <c r="M732" s="102"/>
      <c r="N732" s="2"/>
      <c r="O732" s="2"/>
      <c r="P732" s="2"/>
    </row>
    <row r="733" spans="10:16" ht="12.75">
      <c r="J733" s="2"/>
      <c r="K733" s="2"/>
      <c r="L733" s="102"/>
      <c r="M733" s="102"/>
      <c r="N733" s="2"/>
      <c r="O733" s="2"/>
      <c r="P733" s="2"/>
    </row>
    <row r="734" spans="10:16" ht="12.75">
      <c r="J734" s="2"/>
      <c r="K734" s="2"/>
      <c r="L734" s="102"/>
      <c r="M734" s="102"/>
      <c r="N734" s="2"/>
      <c r="O734" s="2"/>
      <c r="P734" s="2"/>
    </row>
    <row r="735" spans="10:16" ht="12.75">
      <c r="J735" s="2"/>
      <c r="K735" s="2"/>
      <c r="L735" s="102"/>
      <c r="M735" s="102"/>
      <c r="N735" s="2"/>
      <c r="O735" s="2"/>
      <c r="P735" s="2"/>
    </row>
    <row r="736" spans="10:16" ht="12.75">
      <c r="J736" s="2"/>
      <c r="K736" s="2"/>
      <c r="L736" s="102"/>
      <c r="M736" s="102"/>
      <c r="N736" s="2"/>
      <c r="O736" s="2"/>
      <c r="P736" s="2"/>
    </row>
  </sheetData>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Franchino</dc:creator>
  <cp:keywords/>
  <dc:description/>
  <cp:lastModifiedBy>Fabio Franchino</cp:lastModifiedBy>
  <cp:lastPrinted>2001-01-27T16:37:10Z</cp:lastPrinted>
  <dcterms:created xsi:type="dcterms:W3CDTF">2001-01-27T14:55:27Z</dcterms:created>
  <dcterms:modified xsi:type="dcterms:W3CDTF">2007-12-14T09:17:26Z</dcterms:modified>
  <cp:category/>
  <cp:version/>
  <cp:contentType/>
  <cp:contentStatus/>
</cp:coreProperties>
</file>